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2" sheetId="1" r:id="rId3"/>
    <sheet state="visible" name="Sheet3" sheetId="2" r:id="rId4"/>
  </sheets>
  <definedNames/>
  <calcPr/>
</workbook>
</file>

<file path=xl/sharedStrings.xml><?xml version="1.0" encoding="utf-8"?>
<sst xmlns="http://schemas.openxmlformats.org/spreadsheetml/2006/main" count="185" uniqueCount="96">
  <si>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</si>
  <si>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</si>
  <si>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</si>
  <si>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</si>
  <si>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</si>
  <si>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</si>
  <si>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</si>
  <si>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</si>
  <si>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r>
      <t xml:space="preserve">  13:00 (МСК)     </t>
    </r>
    <r>
      <rPr/>
      <t xml:space="preserve">БИБЛИОКОМПЛЕКТАТОР. ВКР-ВУЗ.РФ. Инновационные платформы компании ООО "Ай Пи Эр Медиа" </t>
    </r>
  </si>
  <si>
    <r>
      <t xml:space="preserve">  13:00 (МСК)         </t>
    </r>
    <r>
      <rPr/>
      <t>Мастер-класс для преподавателей по работе с ЭБС IPRbooks</t>
    </r>
  </si>
  <si>
    <r>
      <rPr>
        <b/>
      </rPr>
      <t xml:space="preserve"> 13:00 (МСК)</t>
    </r>
    <r>
      <t xml:space="preserve">       Обучающий вебинар по работе с платформой ВКР-ВУЗ. Инновационная платформа для размещения выпускных квалификационных работ </t>
    </r>
  </si>
  <si>
    <r>
      <rPr>
        <b/>
      </rPr>
      <t xml:space="preserve">10:00 (МСК) </t>
    </r>
    <r>
      <t xml:space="preserve">        Мастер-класс для преподавателей по работе с платформой Библиокомплектатор   </t>
    </r>
  </si>
  <si>
    <r>
      <t xml:space="preserve">10:00 (МСК)       </t>
    </r>
    <r>
      <rPr/>
      <t>БИБЛИОКОМПЛЕКТАТОР. ВКР-ВУЗ.РФ. Инновационные платформы компании ООО "Ай Пи Эр Медиа"</t>
    </r>
  </si>
  <si>
    <r>
      <rPr>
        <b/>
      </rPr>
      <t xml:space="preserve">10:00 (МСК) </t>
    </r>
    <r>
      <t xml:space="preserve">          Обучающий мастер-класс для преподавателей по работе с ЭБС IPRbooks</t>
    </r>
  </si>
  <si>
    <r>
      <rPr>
        <b/>
      </rPr>
      <t xml:space="preserve"> 10:00 (МСК) </t>
    </r>
    <r>
      <t xml:space="preserve">     Обучающий вебинар по работе с платформой ВКР-ВУЗ. Инновационная платформа для размещения выпускных квалификационных работ </t>
    </r>
  </si>
  <si>
    <r>
      <rPr>
        <b/>
      </rPr>
      <t xml:space="preserve">         13:00 (МСК) </t>
    </r>
    <r>
      <t xml:space="preserve">                ЭБС IPRbooks: развитие системы,расширение контента, рост 
количественных показателей, 
качественное улучшение сервисов. 
Новые разработки для вузов.</t>
    </r>
  </si>
  <si>
    <r>
      <rPr>
        <b/>
      </rPr>
      <t>13:00 (МСК)</t>
    </r>
    <r>
      <t xml:space="preserve">       Обучающий мастер-класс для преподавателей по работе платформой Библиокомплектатор  </t>
    </r>
  </si>
  <si>
    <r>
      <rPr>
        <b/>
      </rPr>
      <t>13:00 (МСК)</t>
    </r>
    <r>
      <t xml:space="preserve">  БИБЛИОКОМПЛЕКТАТОР. ВКР-ВУЗ.РФ. Инновационные платформы компании ООО "Ай Пи Эр Медиа"     </t>
    </r>
  </si>
  <si>
    <r>
      <rPr>
        <b/>
      </rPr>
      <t>13:00 (МСК)</t>
    </r>
    <r>
      <t xml:space="preserve">       Обучающий вебинар по работе с платформой ВКР-ВУЗ. Инновационная платформа для размещения выпускных квалификационных работ </t>
    </r>
  </si>
  <si>
    <r>
      <rPr>
        <b/>
      </rPr>
      <t xml:space="preserve">09:00 (МСК) </t>
    </r>
    <r>
      <t xml:space="preserve">          Обучающий мастер-класс для преподавателей по работе с ЭБС IPRbooks</t>
    </r>
  </si>
  <si>
    <t>АПРЕЛЬ</t>
  </si>
  <si>
    <t xml:space="preserve">10:00 (МСК) 
Обучающий мастер-класс для преподавателей по работе платформой Библиокомплектатор  </t>
  </si>
  <si>
    <t xml:space="preserve">13:00 (МСК)
Обучающий вебинар по работе с платформой ВКР-ВУЗ. Инновационная платформа для размещения выпускных квалификационных работ </t>
  </si>
  <si>
    <t>10:00 (МСК) БИБЛИОКОМПЛЕКТАТОР. ВКР-ВУЗ.РФ. Инновационные платформы компании
ООО "Ай Пи Эр Медиа"</t>
  </si>
  <si>
    <t>13:00 (МСК) БИБЛИОКОМПЛЕКТАТОР. ВКР-ВУЗ.РФ. Инновационные платформы компании ООО "Ай Пи Эр Медиа"</t>
  </si>
  <si>
    <t xml:space="preserve">  13:00 (МСК)
ЭБС IPRbooks: развитие системы, расширение контента, рост количественных показателей, качественное улучшение сервисов. Новые разработки для вузов.</t>
  </si>
  <si>
    <t>13:00 (МСК) 
Обучающий мастер-класс для преподавателей по работе с ЭБС IPRbooks</t>
  </si>
  <si>
    <t xml:space="preserve">10:00 (МСК)
Обучающий вебинар по работе с платформой ВКР-ВУЗ. Инновационная платформа для размещения выпускных квалификационных работ </t>
  </si>
  <si>
    <t xml:space="preserve">13:00 (МСК) 
Обучающий мастер-класс для преподавателей по работе платформой Библиокомплектатор  </t>
  </si>
  <si>
    <t>10:00 (МСК )«Контент ЭБС IPRbooks  и  Библиокомплектатор вузов и факультетов, готовящих специалистов в аграрных, ветеринарных сферах и в области пищевых производств»</t>
  </si>
  <si>
    <t>10:00 (МСК) 
Обучающий мастер-класс для преподавателей по работе с ЭБС IPRbooks</t>
  </si>
  <si>
    <t xml:space="preserve">08:00 (МСК) 
Обучающий мастер-класс для преподавателей по работе платформой Библиокомплектатор  </t>
  </si>
  <si>
    <t xml:space="preserve">13:00 (МСК)
«Контент ЭБС IPRbooks  и  Библиокомплектатор для медицинских вузов и факультетов» </t>
  </si>
  <si>
    <t>МАЙ</t>
  </si>
  <si>
    <t xml:space="preserve">13-00 (МСК) 
Обучающий мастер-класс для преподавателей по работе платформой Библиокомплектатор  </t>
  </si>
  <si>
    <t xml:space="preserve">13:00 (МСК) 
«Контент ЭБС IPRbooks  и Библиокомплектатор для вузов и факультетов технического направления»  </t>
  </si>
  <si>
    <t xml:space="preserve">10-00 (МСК) 
«Контент ЭБС IPRbooks  и Библиокомплектатор для вузов и факультетов гуманитарного направления»  </t>
  </si>
  <si>
    <t xml:space="preserve">13-00 (МСК) 
Контент ЭБС IPRbooks  и Библиокомплектатор для вузов и факультетов, готовящих специалистов в области таможенного дела
</t>
  </si>
  <si>
    <t xml:space="preserve">10-00 (МСК) 
Обучающий мастер-класс для преподавателей по работе платформой Библиокомплектатор  </t>
  </si>
  <si>
    <t>13-00 (МСК) 
«Контент ЭБС IPRbooks  и Библиокомплектатор для вузов и факультетов, готовящих специалистов в области культуры и искусства»</t>
  </si>
  <si>
    <t>ИЮНЬ</t>
  </si>
  <si>
    <t>10:00 (МСК)
ВКР-ВУЗ: Инновационная платформа для размещения выпускных квалификационных работ. Алгоритм работы модуля проверки на заимствования</t>
  </si>
  <si>
    <t>10:00 (МСК)
Составление рабочих программ с использованием передовых IT-технологий: быстро и эффективно. Хранение выпускных работ на платформе ВКР-ВУЗ и их проверка на заимствование</t>
  </si>
  <si>
    <t>СЕНТЯБРЬ</t>
  </si>
  <si>
    <t>ОКТЯБРЬ</t>
  </si>
  <si>
    <t>11:00 (МСК) 
Обучающий мастер-класс для сотрудников библиотек по работе с ЭБС IPRbooks</t>
  </si>
  <si>
    <t>15-00 (МСК) ЭБС Библиокомплектатор - итоги работы 2016, векторы развития 2017, новые сервисы и возможности</t>
  </si>
  <si>
    <t>10-00 (МСК) ЭБС Библиокомплектатор - итоги работы 2016, векторы развития 2017, новые сервисы и возможности</t>
  </si>
  <si>
    <t>НОЯБРЬ</t>
  </si>
  <si>
    <r>
      <rPr>
        <b/>
        <i/>
      </rPr>
      <t>10-00 (МСК)</t>
    </r>
    <r>
      <t xml:space="preserve"> Контент ЭБС Библиокомплектатор для вузов и факультетов, готовящих специалистов в области </t>
    </r>
    <r>
      <rPr>
        <b/>
      </rPr>
      <t>культуры и искусства</t>
    </r>
    <r>
      <t xml:space="preserve"> - новая концепция комплектования,сервисы и возможности, итоги работы 2016, векторы развития 2017</t>
    </r>
  </si>
  <si>
    <r>
      <rPr>
        <b/>
        <i/>
      </rPr>
      <t xml:space="preserve">10-00 (МСК) </t>
    </r>
    <r>
      <t xml:space="preserve">Контент ЭБС Библиокомплектатор для вузов и факультетов, готовящих специалистов в </t>
    </r>
    <r>
      <rPr>
        <b/>
      </rPr>
      <t>аграрных, ветеринарных сферах и в области пищевых производств</t>
    </r>
    <r>
      <t xml:space="preserve"> - новая концепция комплектования,сервисы и возможности, итоги работы 2016, векторы развития 2017</t>
    </r>
  </si>
  <si>
    <r>
      <rPr>
        <b/>
        <i/>
      </rPr>
      <t>10-00 (МСК)</t>
    </r>
    <r>
      <t xml:space="preserve"> Контент ЭБС Библиокомплектатор </t>
    </r>
    <r>
      <rPr>
        <b/>
      </rPr>
      <t>для медицинских вузов и факультетов</t>
    </r>
    <r>
      <t xml:space="preserve"> - новая концепция комплектования,сервисы и возможности, итоги работы 2016, векторы развития 2017</t>
    </r>
  </si>
  <si>
    <r>
      <rPr>
        <b/>
        <i/>
      </rPr>
      <t>10-00 (МСК)</t>
    </r>
    <r>
      <t xml:space="preserve"> Контент ЭБС Библиокомплектатор</t>
    </r>
    <r>
      <rPr>
        <b/>
      </rPr>
      <t xml:space="preserve"> для вузов и факультетов технического направления</t>
    </r>
    <r>
      <t xml:space="preserve"> - новая концепция комплектования,сервисы и возможности, итоги работы 2016, векторы развития 2017</t>
    </r>
  </si>
  <si>
    <r>
      <rPr>
        <b/>
        <i/>
      </rPr>
      <t>10-00 (МСК)</t>
    </r>
    <r>
      <t xml:space="preserve"> Платформы и возможности компании IPRmedia  для преподавателей и студентов </t>
    </r>
    <r>
      <rPr>
        <b/>
      </rPr>
      <t>медицинских вузов и факультетов</t>
    </r>
  </si>
  <si>
    <r>
      <rPr>
        <b/>
        <i/>
      </rPr>
      <t>10-00 (МСК)</t>
    </r>
    <r>
      <t xml:space="preserve"> Платформы и возможности компании IPRmedia  для преподавателей и студентов </t>
    </r>
    <r>
      <rPr>
        <b/>
      </rPr>
      <t>вузов и факультетов технического направления</t>
    </r>
  </si>
  <si>
    <r>
      <rPr>
        <b/>
        <i/>
      </rPr>
      <t>10-00 (МСК)</t>
    </r>
    <r>
      <t xml:space="preserve"> Платформы и возможности компании IPRmedia  для преподавателей и студентов вузов и факультететов, готовящих специалистов в </t>
    </r>
    <r>
      <rPr>
        <b/>
      </rPr>
      <t>аграрных, ветеринарных сферах и в области пищевых производств</t>
    </r>
  </si>
  <si>
    <r>
      <rPr>
        <b/>
        <i/>
      </rPr>
      <t>10-00 (МСК)</t>
    </r>
    <r>
      <t xml:space="preserve"> Контент ЭБС IPRbooks </t>
    </r>
    <r>
      <rPr>
        <b/>
      </rPr>
      <t>для вузов и факультетов технического направления</t>
    </r>
    <r>
      <t>, итоги работы 2016, векторы развития 2017</t>
    </r>
  </si>
  <si>
    <r>
      <rPr>
        <b/>
        <i/>
      </rPr>
      <t>10-00 (МСК)</t>
    </r>
    <r>
      <t xml:space="preserve"> Контент ЭБС IPRbooks </t>
    </r>
    <r>
      <rPr>
        <b/>
      </rPr>
      <t>для вузов и факультетов гуманитарного направления,</t>
    </r>
    <r>
      <t xml:space="preserve"> итоги работы 2016, векторы развития 2017</t>
    </r>
  </si>
  <si>
    <t>НОЯБРЬ/ДЕКАБРЬ</t>
  </si>
  <si>
    <r>
      <rPr>
        <b/>
        <i/>
      </rPr>
      <t>10-00 (МСК)</t>
    </r>
    <r>
      <t xml:space="preserve"> ВКР-ВУЗ.РФ - комплексное решение для размещения ВКР и их проверки на объем заимствований от компании "Ай Пи Эр Медиа"</t>
    </r>
  </si>
  <si>
    <r>
      <rPr>
        <b/>
        <i/>
      </rPr>
      <t>10-00 (МСК)</t>
    </r>
    <r>
      <t xml:space="preserve"> Периодические издания в ЭБС IPRbooks и Библиокомплектатор: расширение контента, рост количественных показателей, новая концепция комплектования библиотечных фондов</t>
    </r>
  </si>
  <si>
    <r>
      <rPr>
        <b/>
        <i/>
      </rPr>
      <t>10-00 (МСК)</t>
    </r>
    <r>
      <t xml:space="preserve"> Обновленная платформа ЭБС IPRbooks: развитие системы, расширение контента, качественное улучшение сервисов. Новые разработки для повышения эффективности учебного процесса</t>
    </r>
  </si>
  <si>
    <r>
      <rPr>
        <b/>
        <i/>
      </rPr>
      <t>10-00 (МСК)</t>
    </r>
    <r>
      <t xml:space="preserve"> ЭБС Библиокомплектатор: итоги работы 2016, векторы развития 2017, новые сервисы и возможности</t>
    </r>
  </si>
  <si>
    <t>ФЕВРАЛЬ 2017 г.</t>
  </si>
  <si>
    <r>
      <rPr>
        <b/>
      </rPr>
      <t>10-00 (МСК)</t>
    </r>
    <r>
      <t xml:space="preserve"> «Публичная библиотека в эпоху гаджетов. Виртуальный читальный зал, виртуальная книжная полка, виртуальный читатель. Преимущества использования ЭБС IPRbooks».  </t>
    </r>
  </si>
  <si>
    <r>
      <rPr>
        <b/>
      </rPr>
      <t>10-00 (МСК)</t>
    </r>
    <r>
      <t xml:space="preserve"> «ЭБС Библиокомплектатор. Эффективное использование электронных изданий в учебном процессе, включение в рабочие программы дисциплин, взаимодействие с обучающимися. Повышение публикационной активности преподавателей». </t>
    </r>
  </si>
  <si>
    <r>
      <rPr>
        <b/>
      </rPr>
      <t>10-00 (МСК)</t>
    </r>
    <r>
      <t xml:space="preserve"> «ЭБС IPRbooks. Эффективное использование электронных изданий в учебном процессе, включение в рабочие программы дисциплин, взаимодействие с обучающимися. Повышение публикационной активности преподавателей». </t>
    </r>
  </si>
  <si>
    <r>
      <rPr>
        <b/>
      </rPr>
      <t>10-00 (МСК)</t>
    </r>
    <r>
      <t xml:space="preserve"> "Как преподавателю издать свою работу бесплатно? Вопросы публикации произведений в электронном виде"</t>
    </r>
  </si>
  <si>
    <r>
      <rPr>
        <b/>
      </rPr>
      <t xml:space="preserve">10-00 (МСК) </t>
    </r>
    <r>
      <t>«Контент в приоритете. Обзор новых коллекций платформы «Библиокомплектатор».</t>
    </r>
  </si>
  <si>
    <r>
      <rPr>
        <b/>
      </rPr>
      <t>10-00 (МСК)</t>
    </r>
    <r>
      <t xml:space="preserve"> «ВКР-ВУЗ.РФ. Эволюция системы: расширение индексной базы, личный кабинет студента, электронное портфолио и другие новинки».</t>
    </r>
  </si>
  <si>
    <t>МАРТ 2017 г.</t>
  </si>
  <si>
    <r>
      <rPr>
        <b/>
      </rPr>
      <t>10-00 (МСК)</t>
    </r>
    <r>
      <t xml:space="preserve"> "ЭБС IPRbooks. Эффективное использование электронных изданий в учебном процессе, взаимодействие с обучающимися. Повышение публикационной активности преподавателей."</t>
    </r>
  </si>
  <si>
    <r>
      <rPr>
        <b/>
      </rPr>
      <t>10-00 (МСК)</t>
    </r>
    <r>
      <t xml:space="preserve"> "Можно ли считать электронную публикацию произведения оригинальным изданием? Законодательные аспекты электронного книгоиздания"</t>
    </r>
  </si>
  <si>
    <r>
      <rPr>
        <b/>
      </rPr>
      <t>10-00 (МСК)</t>
    </r>
    <r>
      <t xml:space="preserve"> «Периодическая система компании «Ай Пи Эр Медиа». Всегда свежие журналы: прниципы формирования раздела периодики»</t>
    </r>
  </si>
  <si>
    <r>
      <rPr>
        <b/>
      </rPr>
      <t>10-00 (МСК)</t>
    </r>
    <r>
      <t xml:space="preserve"> "Эффективное использование электронных изданий в учебном процессе, взаимодействие с обучающимися. Повышение публикационной активности преподавателей - Платформа "Библиокомплектатор"</t>
    </r>
  </si>
  <si>
    <r>
      <rPr>
        <b/>
      </rPr>
      <t>10-00 (МСК)</t>
    </r>
    <r>
      <t xml:space="preserve"> Помощь электронно-библиотечной системы при написании диссертации. Как найти нужную литературу в несколько кликов.</t>
    </r>
  </si>
  <si>
    <r>
      <rPr>
        <b/>
      </rPr>
      <t>10-00 (МСК)</t>
    </r>
    <r>
      <t xml:space="preserve"> «Наш эксклюзив. Всё, что вы хотели знать о локальной версии ЭБС IPRbooks»</t>
    </r>
  </si>
  <si>
    <r>
      <rPr>
        <b/>
      </rPr>
      <t xml:space="preserve">10-00 (МСК) </t>
    </r>
    <r>
      <t>«Законодательные основы комплектования библиотечных фондов учреждений среднего профессионального образования.  ФГАУ “ФИРО” рекомендует: профильный контент ЭБС IPRbooks»</t>
    </r>
  </si>
  <si>
    <r>
      <rPr>
        <b/>
      </rPr>
      <t>10-00 (МСК)</t>
    </r>
    <r>
      <t xml:space="preserve"> "Платформа ВКР-ВУЗ.РФ – возможности и сервисы для сотрудников, осуществляющих загрузку и контроль. Электронное портфолио. ВКР и портфолио в ЭИОС."</t>
    </r>
  </si>
  <si>
    <t>АПРЕЛЬ 2017 г.</t>
  </si>
  <si>
    <r>
      <rPr>
        <b/>
      </rPr>
      <t>10-00 (МСК)</t>
    </r>
    <r>
      <t xml:space="preserve"> "ЭБС IPRbooks. Эффективное использование электронных изданий в учебном процессе, взаимодействие с обучающимися. Повышение публикационной активности преподавателей."</t>
    </r>
  </si>
  <si>
    <r>
      <rPr>
        <b/>
      </rPr>
      <t xml:space="preserve">10-00 (МСК) </t>
    </r>
    <r>
      <t>«Новые технологии компании «Ай Пи Эр Медиа» для комплектования библиотечных фондов»</t>
    </r>
  </si>
  <si>
    <r>
      <rPr>
        <b/>
      </rPr>
      <t>10-00 (МСК)</t>
    </r>
    <r>
      <t xml:space="preserve"> «Законодательные основы комплектования библиотечных фондов учреждений среднего профессионального образования.  ФГАУ “ФИРО” рекомендует: профильный контент ЭБС IPRbooks»</t>
    </r>
  </si>
  <si>
    <r>
      <rPr>
        <b/>
      </rPr>
      <t>10-00 (МСК)</t>
    </r>
    <r>
      <t xml:space="preserve"> Как увеличить количество публикаций преподавателя за отчетный период. Практическое руководство.</t>
    </r>
  </si>
  <si>
    <r>
      <rPr>
        <b/>
      </rPr>
      <t>10-00 (МСК)</t>
    </r>
    <r>
      <t xml:space="preserve"> "Эффективное использование электронных изданий в учебном процессе, взаимодействие с обучающимися. Повышение публикационной активности преподавателей - Платформа "Библиокомплектатор"</t>
    </r>
  </si>
  <si>
    <r>
      <rPr>
        <b/>
      </rPr>
      <t>10-00 (МСК)</t>
    </r>
    <r>
      <t xml:space="preserve"> «Электронно-библиотечная система как неотъемлемая часть электронно-образовательной среды вуза. Интеграция в один клик»</t>
    </r>
  </si>
  <si>
    <r>
      <rPr>
        <b/>
      </rPr>
      <t>10-00 (МСК)</t>
    </r>
    <r>
      <t xml:space="preserve"> Компания «Ай Пи Эр Медиа» в поддержку вузовского книгоиздания: как опубликовать свою работу в печатном виде и на локальном диске. </t>
    </r>
  </si>
  <si>
    <r>
      <rPr>
        <b/>
      </rPr>
      <t>10-00 (МСК)</t>
    </r>
    <r>
      <t xml:space="preserve"> "Платформа ВКР-ВУЗ.РФ – возможности и сервисы для сотрудников, осуществляющих загрузку и контроль. Электронное портфолио. ВКР и портфолио в ЭИОС."</t>
    </r>
  </si>
  <si>
    <t>МАЙ 2017 г.</t>
  </si>
  <si>
    <t>"ЭБС IPRbooks. Эффективное использование электронных изданий в учебном процессе, взаимодействие с обучающимися. Повышение публикационной активности преподавателей."</t>
  </si>
  <si>
    <t>«Законодательные основы комплектования библиотечных фондов учреждений среднего профессионального образования.  ФГАУ “ФИРО” рекомендует: профильный контент ЭБС IPRbooks»</t>
  </si>
  <si>
    <t>Создаем единое информационно-образовательное пространство. Особенности работы преподавателя со студентами при наличии в вузе подписки на электронно-библиотечную систему</t>
  </si>
  <si>
    <r>
      <rPr>
        <b/>
      </rPr>
      <t>10-00 (МСК)</t>
    </r>
    <r>
      <t xml:space="preserve"> "Эффективное использование электронных изданий в учебном процессе, взаимодействие с обучающимися. Повышение публикационной активности преподавателей - Платформа "Библиокомплектатор"</t>
    </r>
  </si>
  <si>
    <t>«Периодическая система компании «Ай Пи Эр Медиа». Всегда свежие журналы: прниципы формирования раздела периодики»</t>
  </si>
  <si>
    <t>Студенческая библиография: особенности работы преподавателя с обучающимися в целях
формирования электронного портфолио студента.</t>
  </si>
  <si>
    <r>
      <rPr>
        <b/>
      </rPr>
      <t>10-00 (МСК)</t>
    </r>
    <r>
      <t xml:space="preserve"> "Платформа ВКР-ВУЗ.РФ – возможности и сервисы для сотрудников, осуществляющих загрузку и контроль. Электронное портфолио. ВКР и портфолио в ЭИОС."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</si>
</sst>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 mmmm"/>
  </numFmts>
  <fonts count="63">
    <font>
      <sz val="10.0"/>
      <color rgb="FF000000"/>
      <name val="Arial"/>
    </font>
    <font>
      <sz val="10.0"/>
      <name val="Arial"/>
    </font>
    <font>
      <b/>
      <sz val="12.0"/>
      <color rgb="FFFF0000"/>
      <name val="Verdana"/>
    </font>
    <font>
      <b/>
      <sz val="10.0"/>
      <name val="Verdana"/>
    </font>
    <font>
      <b/>
      <sz val="13.0"/>
      <name val="Verdana"/>
    </font>
    <font/>
    <font>
      <sz val="10.0"/>
      <name val="Verdana"/>
    </font>
    <font>
      <b/>
      <u/>
      <sz val="10.0"/>
      <color rgb="FF0000FF"/>
      <name val="Arial"/>
    </font>
    <font>
      <b/>
      <u/>
      <sz val="9.0"/>
      <color rgb="FF0000FF"/>
      <name val="Verdana"/>
    </font>
    <font>
      <b/>
      <sz val="9.0"/>
      <color rgb="FF0000FF"/>
      <name val="Verdana"/>
    </font>
    <font>
      <b/>
      <u/>
      <sz val="9.0"/>
      <color rgb="FF0000FF"/>
      <name val="Verdana"/>
    </font>
    <font>
      <b/>
      <sz val="12.0"/>
      <color rgb="FF000000"/>
      <name val="Arial"/>
    </font>
    <font>
      <b/>
      <u/>
      <sz val="9.0"/>
      <color rgb="FF0000FF"/>
      <name val="Verdana"/>
    </font>
    <font>
      <b/>
      <u/>
      <sz val="9.0"/>
      <color rgb="FF0000FF"/>
      <name val="Verdana"/>
    </font>
    <font>
      <name val="Arial"/>
    </font>
    <font>
      <b/>
      <name val="Verdana"/>
    </font>
    <font>
      <b/>
      <sz val="11.0"/>
      <color rgb="FFB7B7B7"/>
      <name val="Verdana"/>
    </font>
    <font>
      <b/>
      <sz val="11.0"/>
      <name val="Verdana"/>
    </font>
    <font>
      <name val="Verdana"/>
    </font>
    <font>
      <b/>
      <u/>
      <sz val="9.0"/>
      <color rgb="FF0000FF"/>
      <name val="Verdana"/>
    </font>
    <font>
      <b/>
      <u/>
      <sz val="9.0"/>
      <color rgb="FF0000FF"/>
      <name val="Verdana"/>
    </font>
    <font>
      <b/>
      <sz val="11.0"/>
      <color rgb="FF000000"/>
      <name val="Verdana"/>
    </font>
    <font>
      <b/>
      <u/>
      <sz val="9.0"/>
      <color rgb="FF0000FF"/>
      <name val="Verdana"/>
    </font>
    <font>
      <b/>
      <u/>
      <sz val="9.0"/>
      <color rgb="FF0000FF"/>
      <name val="Verdana"/>
    </font>
    <font>
      <b/>
      <sz val="11.0"/>
      <color rgb="FFE06666"/>
      <name val="Verdana"/>
    </font>
    <font>
      <b/>
      <sz val="11.0"/>
      <color rgb="FF434343"/>
      <name val="Verdana"/>
    </font>
    <font>
      <b/>
      <u/>
      <color rgb="FF0000FF"/>
      <name val="Verdana"/>
    </font>
    <font>
      <b/>
      <u/>
      <color rgb="FF0000FF"/>
      <name val="Verdana"/>
    </font>
    <font>
      <b/>
      <u/>
      <color rgb="FF0000FF"/>
      <name val="Verdana"/>
    </font>
    <font>
      <b/>
      <u/>
      <color rgb="FF0000FF"/>
      <name val="Verdana"/>
    </font>
    <font>
      <b/>
      <u/>
      <color rgb="FF0000FF"/>
      <name val="Verdana"/>
    </font>
    <font>
      <b/>
      <sz val="11.0"/>
      <color rgb="FF999999"/>
      <name val="Verdana"/>
    </font>
    <font>
      <b/>
      <name val="Arial"/>
    </font>
    <font>
      <b/>
      <u/>
      <color rgb="FF0000FF"/>
      <name val="Arial"/>
    </font>
    <font>
      <b/>
      <u/>
      <color rgb="FF0000FF"/>
      <name val="Verdana"/>
    </font>
    <font>
      <b/>
      <u/>
      <color rgb="FF0000FF"/>
      <name val="Verdana"/>
    </font>
    <font>
      <b/>
      <u/>
      <color rgb="FF0000FF"/>
      <name val="Arial"/>
    </font>
    <font>
      <b/>
      <u/>
      <color rgb="FF0000FF"/>
      <name val="Verdana"/>
    </font>
    <font>
      <b/>
      <u/>
      <color rgb="FF0000FF"/>
      <name val="Verdana"/>
    </font>
    <font>
      <b/>
      <sz val="11.0"/>
      <color rgb="FFFF0000"/>
      <name val="Verdana"/>
    </font>
    <font>
      <b/>
      <u/>
      <color rgb="FF0000FF"/>
      <name val="Verdana"/>
    </font>
    <font>
      <b/>
      <u/>
      <color rgb="FF0000FF"/>
      <name val="Verdana"/>
    </font>
    <font>
      <b/>
      <u/>
      <color rgb="FF0000FF"/>
      <name val="Verdana"/>
    </font>
    <font>
      <b/>
      <u/>
      <color rgb="FF0000FF"/>
      <name val="Verdana"/>
    </font>
    <font>
      <b/>
      <sz val="14.0"/>
      <name val="Verdana"/>
    </font>
    <font>
      <b/>
      <sz val="12.0"/>
      <name val="Verdana"/>
    </font>
    <font>
      <sz val="11.0"/>
      <name val="Verdana"/>
    </font>
    <font>
      <b/>
      <u/>
      <sz val="11.0"/>
      <color rgb="FF0000FF"/>
      <name val="Verdana"/>
    </font>
    <font>
      <b/>
      <u/>
      <sz val="11.0"/>
      <color rgb="FF0000FF"/>
      <name val="Verdana"/>
    </font>
    <font>
      <b/>
      <u/>
      <sz val="11.0"/>
      <color rgb="FF0000FF"/>
      <name val="Verdana"/>
    </font>
    <font>
      <b/>
      <sz val="14.0"/>
      <color rgb="FFFF0000"/>
      <name val="Verdana"/>
    </font>
    <font>
      <b/>
      <u/>
      <sz val="11.0"/>
      <color rgb="FF0000FF"/>
      <name val="Verdana"/>
    </font>
    <font>
      <b/>
      <u/>
      <sz val="11.0"/>
      <color rgb="FF0000FF"/>
      <name val="Verdana"/>
    </font>
    <font>
      <b/>
      <u/>
      <sz val="11.0"/>
      <color rgb="FF0000FF"/>
      <name val="Verdana"/>
    </font>
    <font>
      <b/>
      <u/>
      <sz val="11.0"/>
      <color rgb="FF0000FF"/>
      <name val="Verdana"/>
    </font>
    <font>
      <b/>
      <u/>
      <sz val="11.0"/>
      <color rgb="FF0000FF"/>
      <name val="Verdana"/>
    </font>
    <font>
      <sz val="11.0"/>
      <name val="Arial"/>
    </font>
    <font>
      <b/>
      <u/>
      <sz val="11.0"/>
      <color rgb="FF0000FF"/>
      <name val="Verdana"/>
    </font>
    <font>
      <b/>
      <u/>
      <sz val="11.0"/>
      <color rgb="FF0000FF"/>
      <name val="Verdana"/>
    </font>
    <font>
      <b/>
      <u/>
      <sz val="11.0"/>
      <color rgb="FF0000FF"/>
      <name val="Verdana"/>
    </font>
    <font>
      <b/>
      <u/>
      <sz val="11.0"/>
      <color rgb="FF0000FF"/>
      <name val="Verdana"/>
    </font>
    <font>
      <b/>
      <u/>
      <sz val="11.0"/>
      <color rgb="FF0000FF"/>
      <name val="Verdana"/>
    </font>
    <font>
      <b/>
      <u/>
      <sz val="11.0"/>
      <color rgb="FF0000FF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CFE7F5"/>
        <bgColor rgb="FFCFE7F5"/>
      </patternFill>
    </fill>
    <fill>
      <patternFill patternType="solid">
        <fgColor rgb="FFFFFFCC"/>
        <bgColor rgb="FFFFFFCC"/>
      </patternFill>
    </fill>
    <fill>
      <patternFill patternType="solid">
        <fgColor rgb="FFFEFECE"/>
        <bgColor rgb="FFFEFECE"/>
      </patternFill>
    </fill>
  </fills>
  <borders count="28"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FFFFFF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80">
    <xf borderId="0" fillId="0" fontId="0" numFmtId="0" xfId="0" applyAlignment="1" applyFont="1">
      <alignment/>
    </xf>
    <xf borderId="0" fillId="0" fontId="1" numFmtId="0" xfId="0" applyFont="1"/>
    <xf borderId="0" fillId="2" fontId="2" numFmtId="0" xfId="0" applyAlignment="1" applyFill="1" applyFont="1">
      <alignment horizontal="left" vertical="center" wrapText="1"/>
    </xf>
    <xf borderId="0" fillId="0" fontId="3" numFmtId="0" xfId="0" applyAlignment="1" applyFont="1">
      <alignment horizontal="center" vertical="top" wrapText="1"/>
    </xf>
    <xf borderId="1" fillId="2" fontId="3" numFmtId="0" xfId="0" applyAlignment="1" applyBorder="1" applyFont="1">
      <alignment horizontal="center" vertical="top" wrapText="1"/>
    </xf>
    <xf borderId="1" fillId="0" fontId="3" numFmtId="0" xfId="0" applyAlignment="1" applyBorder="1" applyFont="1">
      <alignment horizontal="center" vertical="top" wrapText="1"/>
    </xf>
    <xf borderId="2" fillId="3" fontId="4" numFmtId="0" xfId="0" applyAlignment="1" applyBorder="1" applyFill="1" applyFont="1">
      <alignment horizontal="center" vertical="center" wrapText="1"/>
    </xf>
    <xf borderId="3" fillId="0" fontId="5" numFmtId="0" xfId="0" applyBorder="1" applyFont="1"/>
    <xf borderId="4" fillId="0" fontId="5" numFmtId="0" xfId="0" applyBorder="1" applyFont="1"/>
    <xf borderId="1" fillId="4" fontId="3" numFmtId="0" xfId="0" applyAlignment="1" applyBorder="1" applyFill="1" applyFont="1">
      <alignment horizontal="center" vertical="top" wrapText="1"/>
    </xf>
    <xf borderId="5" fillId="0" fontId="3" numFmtId="0" xfId="0" applyAlignment="1" applyBorder="1" applyFont="1">
      <alignment horizontal="center" vertical="top" wrapText="1"/>
    </xf>
    <xf borderId="5" fillId="5" fontId="3" numFmtId="0" xfId="0" applyAlignment="1" applyBorder="1" applyFill="1" applyFont="1">
      <alignment horizontal="center" vertical="top" wrapText="1"/>
    </xf>
    <xf borderId="0" fillId="0" fontId="1" numFmtId="0" xfId="0" applyAlignment="1" applyFont="1">
      <alignment horizontal="center" vertical="top" wrapText="1"/>
    </xf>
    <xf borderId="5" fillId="5" fontId="6" numFmtId="0" xfId="0" applyAlignment="1" applyBorder="1" applyFont="1">
      <alignment horizontal="center" vertical="top" wrapText="1"/>
    </xf>
    <xf borderId="6" fillId="0" fontId="5" numFmtId="0" xfId="0" applyBorder="1" applyFont="1"/>
    <xf borderId="0" fillId="0" fontId="7" numFmtId="0" xfId="0" applyAlignment="1" applyFont="1">
      <alignment horizontal="center" vertical="top" wrapText="1"/>
    </xf>
    <xf borderId="7" fillId="0" fontId="8" numFmtId="0" xfId="0" applyAlignment="1" applyBorder="1" applyFont="1">
      <alignment horizontal="center" vertical="top" wrapText="1"/>
    </xf>
    <xf borderId="7" fillId="0" fontId="9" numFmtId="0" xfId="0" applyAlignment="1" applyBorder="1" applyFont="1">
      <alignment horizontal="center" vertical="top" wrapText="1"/>
    </xf>
    <xf borderId="1" fillId="0" fontId="10" numFmtId="0" xfId="0" applyAlignment="1" applyBorder="1" applyFont="1">
      <alignment horizontal="center" vertical="top" wrapText="1"/>
    </xf>
    <xf borderId="5" fillId="4" fontId="3" numFmtId="0" xfId="0" applyAlignment="1" applyBorder="1" applyFont="1">
      <alignment horizontal="center" vertical="top" wrapText="1"/>
    </xf>
    <xf borderId="8" fillId="0" fontId="1" numFmtId="0" xfId="0" applyAlignment="1" applyBorder="1" applyFont="1">
      <alignment horizontal="center" vertical="top" wrapText="1"/>
    </xf>
    <xf borderId="9" fillId="0" fontId="1" numFmtId="0" xfId="0" applyAlignment="1" applyBorder="1" applyFont="1">
      <alignment horizontal="center" vertical="top" wrapText="1"/>
    </xf>
    <xf borderId="0" fillId="5" fontId="6" numFmtId="0" xfId="0" applyAlignment="1" applyFont="1">
      <alignment horizontal="center" vertical="top" wrapText="1"/>
    </xf>
    <xf borderId="10" fillId="0" fontId="11" numFmtId="0" xfId="0" applyAlignment="1" applyBorder="1" applyFont="1">
      <alignment horizontal="center" vertical="top" wrapText="1"/>
    </xf>
    <xf borderId="11" fillId="0" fontId="5" numFmtId="0" xfId="0" applyBorder="1" applyFont="1"/>
    <xf borderId="0" fillId="0" fontId="12" numFmtId="0" xfId="0" applyAlignment="1" applyFont="1">
      <alignment horizontal="center" vertical="top" wrapText="1"/>
    </xf>
    <xf borderId="12" fillId="0" fontId="5" numFmtId="0" xfId="0" applyBorder="1" applyFont="1"/>
    <xf borderId="6" fillId="4" fontId="3" numFmtId="0" xfId="0" applyAlignment="1" applyBorder="1" applyFont="1">
      <alignment horizontal="center" vertical="top" wrapText="1"/>
    </xf>
    <xf borderId="1" fillId="5" fontId="3" numFmtId="0" xfId="0" applyAlignment="1" applyBorder="1" applyFont="1">
      <alignment horizontal="center" vertical="top" wrapText="1"/>
    </xf>
    <xf borderId="1" fillId="5" fontId="6" numFmtId="0" xfId="0" applyAlignment="1" applyBorder="1" applyFont="1">
      <alignment horizontal="center" vertical="top" wrapText="1"/>
    </xf>
    <xf borderId="0" fillId="0" fontId="1" numFmtId="0" xfId="0" applyFont="1"/>
    <xf borderId="2" fillId="0" fontId="13" numFmtId="0" xfId="0" applyAlignment="1" applyBorder="1" applyFont="1">
      <alignment horizontal="center" vertical="top" wrapText="1"/>
    </xf>
    <xf borderId="1" fillId="0" fontId="1" numFmtId="0" xfId="0" applyBorder="1" applyFont="1"/>
    <xf borderId="1" fillId="0" fontId="1" numFmtId="0" xfId="0" applyAlignment="1" applyBorder="1" applyFont="1">
      <alignment horizontal="center" vertical="top" wrapText="1"/>
    </xf>
    <xf borderId="13" fillId="3" fontId="4" numFmtId="0" xfId="0" applyAlignment="1" applyBorder="1" applyFont="1">
      <alignment horizontal="center" vertical="center" wrapText="1"/>
    </xf>
    <xf borderId="14" fillId="0" fontId="5" numFmtId="0" xfId="0" applyBorder="1" applyFont="1"/>
    <xf borderId="15" fillId="0" fontId="5" numFmtId="0" xfId="0" applyBorder="1" applyFont="1"/>
    <xf borderId="0" fillId="0" fontId="14" numFmtId="0" xfId="0" applyAlignment="1" applyFont="1">
      <alignment vertical="center"/>
    </xf>
    <xf borderId="0" fillId="0" fontId="3" numFmtId="0" xfId="0" applyAlignment="1" applyFont="1">
      <alignment horizontal="center" vertical="center" wrapText="1"/>
    </xf>
    <xf borderId="16" fillId="0" fontId="15" numFmtId="0" xfId="0" applyAlignment="1" applyBorder="1" applyFont="1">
      <alignment horizontal="center" vertical="top" wrapText="1"/>
    </xf>
    <xf borderId="17" fillId="0" fontId="15" numFmtId="0" xfId="0" applyAlignment="1" applyBorder="1" applyFont="1">
      <alignment horizontal="center" vertical="top" wrapText="1"/>
    </xf>
    <xf borderId="0" fillId="0" fontId="14" numFmtId="0" xfId="0" applyAlignment="1" applyFont="1">
      <alignment/>
    </xf>
    <xf borderId="16" fillId="4" fontId="16" numFmtId="0" xfId="0" applyAlignment="1" applyBorder="1" applyFont="1">
      <alignment horizontal="right" vertical="center"/>
    </xf>
    <xf borderId="17" fillId="4" fontId="16" numFmtId="0" xfId="0" applyAlignment="1" applyBorder="1" applyFont="1">
      <alignment horizontal="right" vertical="center" wrapText="1"/>
    </xf>
    <xf borderId="17" fillId="4" fontId="17" numFmtId="0" xfId="0" applyAlignment="1" applyBorder="1" applyFont="1">
      <alignment horizontal="right" vertical="center" wrapText="1"/>
    </xf>
    <xf borderId="18" fillId="0" fontId="14" numFmtId="0" xfId="0" applyAlignment="1" applyBorder="1" applyFont="1">
      <alignment/>
    </xf>
    <xf borderId="19" fillId="2" fontId="14" numFmtId="0" xfId="0" applyAlignment="1" applyBorder="1" applyFont="1">
      <alignment/>
    </xf>
    <xf borderId="19" fillId="2" fontId="18" numFmtId="0" xfId="0" applyAlignment="1" applyBorder="1" applyFont="1">
      <alignment horizontal="center" vertical="top" wrapText="1"/>
    </xf>
    <xf borderId="19" fillId="0" fontId="14" numFmtId="0" xfId="0" applyAlignment="1" applyBorder="1" applyFont="1">
      <alignment/>
    </xf>
    <xf borderId="16" fillId="0" fontId="5" numFmtId="0" xfId="0" applyBorder="1" applyFont="1"/>
    <xf borderId="17" fillId="0" fontId="5" numFmtId="0" xfId="0" applyBorder="1" applyFont="1"/>
    <xf borderId="17" fillId="2" fontId="19" numFmtId="0" xfId="0" applyAlignment="1" applyBorder="1" applyFont="1">
      <alignment horizontal="center" vertical="top" wrapText="1"/>
    </xf>
    <xf borderId="16" fillId="4" fontId="17" numFmtId="0" xfId="0" applyAlignment="1" applyBorder="1" applyFont="1">
      <alignment horizontal="right" vertical="center" wrapText="1"/>
    </xf>
    <xf borderId="19" fillId="5" fontId="18" numFmtId="0" xfId="0" applyAlignment="1" applyBorder="1" applyFont="1">
      <alignment horizontal="center" vertical="top" wrapText="1"/>
    </xf>
    <xf borderId="17" fillId="5" fontId="20" numFmtId="0" xfId="0" applyAlignment="1" applyBorder="1" applyFont="1">
      <alignment horizontal="center" vertical="top" wrapText="1"/>
    </xf>
    <xf borderId="18" fillId="2" fontId="14" numFmtId="0" xfId="0" applyAlignment="1" applyBorder="1" applyFont="1">
      <alignment/>
    </xf>
    <xf borderId="19" fillId="5" fontId="18" numFmtId="0" xfId="0" applyAlignment="1" applyBorder="1" applyFont="1">
      <alignment horizontal="center" vertical="top" wrapText="1"/>
    </xf>
    <xf borderId="19" fillId="4" fontId="17" numFmtId="0" xfId="0" applyAlignment="1" applyBorder="1" applyFont="1">
      <alignment horizontal="right" vertical="center" wrapText="1"/>
    </xf>
    <xf borderId="17" fillId="4" fontId="21" numFmtId="0" xfId="0" applyAlignment="1" applyBorder="1" applyFont="1">
      <alignment horizontal="right" vertical="center"/>
    </xf>
    <xf borderId="17" fillId="4" fontId="16" numFmtId="0" xfId="0" applyAlignment="1" applyBorder="1" applyFont="1">
      <alignment horizontal="right" vertical="center"/>
    </xf>
    <xf borderId="0" fillId="5" fontId="18" numFmtId="0" xfId="0" applyAlignment="1" applyBorder="1" applyFont="1">
      <alignment horizontal="center" vertical="top" wrapText="1"/>
    </xf>
    <xf borderId="20" fillId="5" fontId="18" numFmtId="0" xfId="0" applyAlignment="1" applyBorder="1" applyFont="1">
      <alignment horizontal="center" vertical="top" wrapText="1"/>
    </xf>
    <xf borderId="21" fillId="5" fontId="22" numFmtId="0" xfId="0" applyAlignment="1" applyBorder="1" applyFont="1">
      <alignment horizontal="center" vertical="top" wrapText="1"/>
    </xf>
    <xf borderId="16" fillId="5" fontId="23" numFmtId="0" xfId="0" applyAlignment="1" applyBorder="1" applyFont="1">
      <alignment horizontal="center" vertical="top" wrapText="1"/>
    </xf>
    <xf borderId="13" fillId="3" fontId="4" numFmtId="0" xfId="0" applyAlignment="1" applyBorder="1" applyFont="1">
      <alignment horizontal="center" vertical="top" wrapText="1"/>
    </xf>
    <xf borderId="16" fillId="4" fontId="24" numFmtId="0" xfId="0" applyAlignment="1" applyBorder="1" applyFont="1">
      <alignment horizontal="right" vertical="top"/>
    </xf>
    <xf borderId="17" fillId="4" fontId="24" numFmtId="0" xfId="0" applyAlignment="1" applyBorder="1" applyFont="1">
      <alignment horizontal="right" vertical="top" wrapText="1"/>
    </xf>
    <xf borderId="17" fillId="4" fontId="21" numFmtId="0" xfId="0" applyAlignment="1" applyBorder="1" applyFont="1">
      <alignment horizontal="right" vertical="top" wrapText="1"/>
    </xf>
    <xf borderId="17" fillId="4" fontId="17" numFmtId="0" xfId="0" applyAlignment="1" applyBorder="1" applyFont="1">
      <alignment horizontal="right" vertical="top" wrapText="1"/>
    </xf>
    <xf borderId="17" fillId="4" fontId="25" numFmtId="0" xfId="0" applyAlignment="1" applyBorder="1" applyFont="1">
      <alignment horizontal="right" vertical="top" wrapText="1"/>
    </xf>
    <xf borderId="19" fillId="2" fontId="14" numFmtId="0" xfId="0" applyAlignment="1" applyBorder="1" applyFont="1">
      <alignment/>
    </xf>
    <xf borderId="19" fillId="5" fontId="18" numFmtId="0" xfId="0" applyAlignment="1" applyBorder="1" applyFont="1">
      <alignment horizontal="center" vertical="top" wrapText="1"/>
    </xf>
    <xf borderId="17" fillId="2" fontId="14" numFmtId="0" xfId="0" applyAlignment="1" applyBorder="1" applyFont="1">
      <alignment/>
    </xf>
    <xf borderId="17" fillId="5" fontId="26" numFmtId="0" xfId="0" applyAlignment="1" applyBorder="1" applyFont="1">
      <alignment horizontal="center" vertical="top" wrapText="1"/>
    </xf>
    <xf borderId="16" fillId="4" fontId="24" numFmtId="0" xfId="0" applyAlignment="1" applyBorder="1" applyFont="1">
      <alignment horizontal="right" vertical="top" wrapText="1"/>
    </xf>
    <xf borderId="16" fillId="4" fontId="17" numFmtId="0" xfId="0" applyAlignment="1" applyBorder="1" applyFont="1">
      <alignment horizontal="right" vertical="top" wrapText="1"/>
    </xf>
    <xf borderId="22" fillId="4" fontId="17" numFmtId="0" xfId="0" applyAlignment="1" applyBorder="1" applyFont="1">
      <alignment horizontal="right" vertical="top" wrapText="1"/>
    </xf>
    <xf borderId="19" fillId="4" fontId="17" numFmtId="0" xfId="0" applyAlignment="1" applyBorder="1" applyFont="1">
      <alignment horizontal="right" vertical="top" wrapText="1"/>
    </xf>
    <xf borderId="18" fillId="5" fontId="18" numFmtId="0" xfId="0" applyAlignment="1" applyBorder="1" applyFont="1">
      <alignment horizontal="center" vertical="top" wrapText="1"/>
    </xf>
    <xf borderId="23" fillId="5" fontId="18" numFmtId="0" xfId="0" applyAlignment="1" applyBorder="1" applyFont="1">
      <alignment horizontal="center" vertical="top" wrapText="1"/>
    </xf>
    <xf borderId="21" fillId="5" fontId="27" numFmtId="0" xfId="0" applyAlignment="1" applyBorder="1" applyFont="1">
      <alignment horizontal="center" vertical="top" wrapText="1"/>
    </xf>
    <xf borderId="18" fillId="5" fontId="28" numFmtId="0" xfId="0" applyAlignment="1" applyBorder="1" applyFont="1">
      <alignment horizontal="center" vertical="top" wrapText="1"/>
    </xf>
    <xf borderId="19" fillId="5" fontId="29" numFmtId="0" xfId="0" applyAlignment="1" applyBorder="1" applyFont="1">
      <alignment horizontal="center" vertical="top" wrapText="1"/>
    </xf>
    <xf borderId="17" fillId="5" fontId="30" numFmtId="0" xfId="0" applyAlignment="1" applyBorder="1" applyFont="1">
      <alignment horizontal="center" vertical="top"/>
    </xf>
    <xf borderId="17" fillId="4" fontId="16" numFmtId="0" xfId="0" applyAlignment="1" applyBorder="1" applyFont="1">
      <alignment horizontal="right" vertical="top" wrapText="1"/>
    </xf>
    <xf borderId="17" fillId="4" fontId="16" numFmtId="0" xfId="0" applyAlignment="1" applyBorder="1" applyFont="1">
      <alignment horizontal="right"/>
    </xf>
    <xf borderId="13" fillId="3" fontId="4" numFmtId="0" xfId="0" applyAlignment="1" applyBorder="1" applyFont="1">
      <alignment horizontal="center" vertical="top" wrapText="1"/>
    </xf>
    <xf borderId="16" fillId="0" fontId="15" numFmtId="0" xfId="0" applyAlignment="1" applyBorder="1" applyFont="1">
      <alignment horizontal="center" vertical="center" wrapText="1"/>
    </xf>
    <xf borderId="17" fillId="0" fontId="15" numFmtId="0" xfId="0" applyAlignment="1" applyBorder="1" applyFont="1">
      <alignment horizontal="center" vertical="center" wrapText="1"/>
    </xf>
    <xf borderId="16" fillId="4" fontId="31" numFmtId="0" xfId="0" applyAlignment="1" applyBorder="1" applyFont="1">
      <alignment horizontal="right" vertical="top"/>
    </xf>
    <xf borderId="17" fillId="4" fontId="31" numFmtId="0" xfId="0" applyAlignment="1" applyBorder="1" applyFont="1">
      <alignment horizontal="right" vertical="top" wrapText="1"/>
    </xf>
    <xf borderId="17" fillId="4" fontId="21" numFmtId="0" xfId="0" applyAlignment="1" applyBorder="1" applyFont="1">
      <alignment horizontal="right" vertical="top" wrapText="1"/>
    </xf>
    <xf borderId="17" fillId="4" fontId="17" numFmtId="0" xfId="0" applyAlignment="1" applyBorder="1" applyFont="1">
      <alignment horizontal="right" vertical="top" wrapText="1"/>
    </xf>
    <xf borderId="17" fillId="4" fontId="25" numFmtId="0" xfId="0" applyAlignment="1" applyBorder="1" applyFont="1">
      <alignment horizontal="right" vertical="top" wrapText="1"/>
    </xf>
    <xf borderId="19" fillId="2" fontId="14" numFmtId="0" xfId="0" applyAlignment="1" applyBorder="1" applyFont="1">
      <alignment horizontal="center" vertical="top" wrapText="1"/>
    </xf>
    <xf borderId="19" fillId="5" fontId="14" numFmtId="0" xfId="0" applyAlignment="1" applyBorder="1" applyFont="1">
      <alignment horizontal="center" vertical="top" wrapText="1"/>
    </xf>
    <xf borderId="17" fillId="2" fontId="32" numFmtId="0" xfId="0" applyAlignment="1" applyBorder="1" applyFont="1">
      <alignment horizontal="center" vertical="center" wrapText="1"/>
    </xf>
    <xf borderId="17" fillId="5" fontId="33" numFmtId="0" xfId="0" applyAlignment="1" applyBorder="1" applyFont="1">
      <alignment horizontal="center" vertical="center" wrapText="1"/>
    </xf>
    <xf borderId="17" fillId="2" fontId="34" numFmtId="0" xfId="0" applyAlignment="1" applyBorder="1" applyFont="1">
      <alignment horizontal="center" vertical="top" wrapText="1"/>
    </xf>
    <xf borderId="16" fillId="4" fontId="21" numFmtId="0" xfId="0" applyAlignment="1" applyBorder="1" applyFont="1">
      <alignment horizontal="right" vertical="top" wrapText="1"/>
    </xf>
    <xf borderId="16" fillId="4" fontId="17" numFmtId="0" xfId="0" applyAlignment="1" applyBorder="1" applyFont="1">
      <alignment horizontal="right" vertical="top" wrapText="1"/>
    </xf>
    <xf borderId="21" fillId="4" fontId="17" numFmtId="0" xfId="0" applyAlignment="1" applyBorder="1" applyFont="1">
      <alignment horizontal="right" vertical="top" wrapText="1"/>
    </xf>
    <xf borderId="22" fillId="4" fontId="17" numFmtId="0" xfId="0" applyAlignment="1" applyBorder="1" applyFont="1">
      <alignment horizontal="right" vertical="top" wrapText="1"/>
    </xf>
    <xf borderId="19" fillId="4" fontId="17" numFmtId="0" xfId="0" applyAlignment="1" applyBorder="1" applyFont="1">
      <alignment horizontal="right" vertical="top" wrapText="1"/>
    </xf>
    <xf borderId="0" fillId="2" fontId="18" numFmtId="0" xfId="0" applyAlignment="1" applyBorder="1" applyFont="1">
      <alignment horizontal="center" vertical="top" wrapText="1"/>
    </xf>
    <xf borderId="20" fillId="2" fontId="14" numFmtId="0" xfId="0" applyAlignment="1" applyBorder="1" applyFont="1">
      <alignment horizontal="center" vertical="top" wrapText="1"/>
    </xf>
    <xf borderId="20" fillId="5" fontId="14" numFmtId="0" xfId="0" applyAlignment="1" applyBorder="1" applyFont="1">
      <alignment horizontal="center" vertical="top" wrapText="1"/>
    </xf>
    <xf borderId="21" fillId="2" fontId="35" numFmtId="0" xfId="0" applyAlignment="1" applyBorder="1" applyFont="1">
      <alignment horizontal="center" vertical="top" wrapText="1"/>
    </xf>
    <xf borderId="16" fillId="2" fontId="32" numFmtId="0" xfId="0" applyAlignment="1" applyBorder="1" applyFont="1">
      <alignment horizontal="center" vertical="center" wrapText="1"/>
    </xf>
    <xf borderId="16" fillId="5" fontId="36" numFmtId="0" xfId="0" applyAlignment="1" applyBorder="1" applyFont="1">
      <alignment horizontal="center" vertical="center" wrapText="1"/>
    </xf>
    <xf borderId="19" fillId="2" fontId="18" numFmtId="0" xfId="0" applyAlignment="1" applyBorder="1" applyFont="1">
      <alignment horizontal="center" vertical="top" wrapText="1"/>
    </xf>
    <xf borderId="19" fillId="2" fontId="37" numFmtId="0" xfId="0" applyAlignment="1" applyBorder="1" applyFont="1">
      <alignment horizontal="center" vertical="top" wrapText="1"/>
    </xf>
    <xf borderId="17" fillId="2" fontId="38" numFmtId="0" xfId="0" applyAlignment="1" applyBorder="1" applyFont="1">
      <alignment horizontal="center" vertical="top"/>
    </xf>
    <xf borderId="17" fillId="4" fontId="16" numFmtId="0" xfId="0" applyAlignment="1" applyBorder="1" applyFont="1">
      <alignment horizontal="right" vertical="top" wrapText="1"/>
    </xf>
    <xf borderId="17" fillId="4" fontId="16" numFmtId="0" xfId="0" applyAlignment="1" applyBorder="1" applyFont="1">
      <alignment horizontal="right"/>
    </xf>
    <xf borderId="0" fillId="2" fontId="39" numFmtId="0" xfId="0" applyAlignment="1" applyFont="1">
      <alignment horizontal="left" vertical="center" wrapText="1"/>
    </xf>
    <xf borderId="21" fillId="5" fontId="40" numFmtId="0" xfId="0" applyAlignment="1" applyBorder="1" applyFont="1">
      <alignment horizontal="center" vertical="top" wrapText="1"/>
    </xf>
    <xf borderId="16" fillId="4" fontId="21" numFmtId="0" xfId="0" applyAlignment="1" applyBorder="1" applyFont="1">
      <alignment horizontal="right" vertical="top"/>
    </xf>
    <xf borderId="17" fillId="5" fontId="41" numFmtId="0" xfId="0" applyAlignment="1" applyBorder="1" applyFont="1">
      <alignment horizontal="center" vertical="top" wrapText="1"/>
    </xf>
    <xf borderId="17" fillId="5" fontId="42" numFmtId="0" xfId="0" applyAlignment="1" applyBorder="1" applyFont="1">
      <alignment horizontal="center" vertical="top"/>
    </xf>
    <xf borderId="23" fillId="5" fontId="18" numFmtId="0" xfId="0" applyAlignment="1" applyBorder="1" applyFont="1">
      <alignment horizontal="center" vertical="top" wrapText="1"/>
    </xf>
    <xf borderId="16" fillId="5" fontId="43" numFmtId="0" xfId="0" applyAlignment="1" applyBorder="1" applyFont="1">
      <alignment horizontal="center" vertical="center" wrapText="1"/>
    </xf>
    <xf borderId="0" fillId="0" fontId="3" numFmtId="0" xfId="0" applyAlignment="1" applyFont="1">
      <alignment horizontal="center" vertical="top" wrapText="1"/>
    </xf>
    <xf borderId="13" fillId="3" fontId="44" numFmtId="0" xfId="0" applyAlignment="1" applyBorder="1" applyFont="1">
      <alignment horizontal="center" vertical="top" wrapText="1"/>
    </xf>
    <xf borderId="16" fillId="0" fontId="45" numFmtId="0" xfId="0" applyAlignment="1" applyBorder="1" applyFont="1">
      <alignment horizontal="center" wrapText="1"/>
    </xf>
    <xf borderId="17" fillId="0" fontId="45" numFmtId="0" xfId="0" applyAlignment="1" applyBorder="1" applyFont="1">
      <alignment horizontal="center" wrapText="1"/>
    </xf>
    <xf borderId="17" fillId="0" fontId="15" numFmtId="0" xfId="0" applyAlignment="1" applyBorder="1" applyFont="1">
      <alignment horizontal="center" wrapText="1"/>
    </xf>
    <xf borderId="16" fillId="4" fontId="31" numFmtId="0" xfId="0" applyAlignment="1" applyBorder="1" applyFont="1">
      <alignment horizontal="right" vertical="top"/>
    </xf>
    <xf borderId="18" fillId="0" fontId="14" numFmtId="0" xfId="0" applyAlignment="1" applyBorder="1" applyFont="1">
      <alignment/>
    </xf>
    <xf borderId="19" fillId="2" fontId="14" numFmtId="0" xfId="0" applyAlignment="1" applyBorder="1" applyFont="1">
      <alignment/>
    </xf>
    <xf borderId="19" fillId="5" fontId="46" numFmtId="0" xfId="0" applyAlignment="1" applyBorder="1" applyFont="1">
      <alignment horizontal="center" vertical="top" wrapText="1"/>
    </xf>
    <xf borderId="19" fillId="2" fontId="14" numFmtId="0" xfId="0" applyAlignment="1" applyBorder="1" applyFont="1">
      <alignment/>
    </xf>
    <xf borderId="19" fillId="0" fontId="14" numFmtId="0" xfId="0" applyAlignment="1" applyBorder="1" applyFont="1">
      <alignment/>
    </xf>
    <xf borderId="17" fillId="5" fontId="47" numFmtId="0" xfId="0" applyAlignment="1" applyBorder="1" applyFont="1">
      <alignment horizontal="center" vertical="top" wrapText="1"/>
    </xf>
    <xf borderId="17" fillId="2" fontId="14" numFmtId="0" xfId="0" applyAlignment="1" applyBorder="1" applyFont="1">
      <alignment/>
    </xf>
    <xf borderId="16" fillId="4" fontId="21" numFmtId="0" xfId="0" applyAlignment="1" applyBorder="1" applyFont="1">
      <alignment horizontal="right" vertical="top" wrapText="1"/>
    </xf>
    <xf borderId="19" fillId="5" fontId="46" numFmtId="0" xfId="0" applyAlignment="1" applyBorder="1" applyFont="1">
      <alignment horizontal="center" vertical="top" wrapText="1"/>
    </xf>
    <xf borderId="17" fillId="5" fontId="48" numFmtId="0" xfId="0" applyAlignment="1" applyBorder="1" applyFont="1">
      <alignment horizontal="center" vertical="top"/>
    </xf>
    <xf borderId="18" fillId="2" fontId="14" numFmtId="0" xfId="0" applyAlignment="1" applyBorder="1" applyFont="1">
      <alignment/>
    </xf>
    <xf borderId="17" fillId="6" fontId="49" numFmtId="0" xfId="0" applyAlignment="1" applyBorder="1" applyFill="1" applyFont="1">
      <alignment horizontal="center" vertical="top" wrapText="1"/>
    </xf>
    <xf borderId="13" fillId="3" fontId="44" numFmtId="0" xfId="0" applyAlignment="1" applyBorder="1" applyFont="1">
      <alignment horizontal="center" vertical="top" wrapText="1"/>
    </xf>
    <xf borderId="17" fillId="0" fontId="44" numFmtId="0" xfId="0" applyAlignment="1" applyBorder="1" applyFont="1">
      <alignment horizontal="center" wrapText="1"/>
    </xf>
    <xf borderId="17" fillId="4" fontId="50" numFmtId="164" xfId="0" applyAlignment="1" applyBorder="1" applyFont="1" applyNumberFormat="1">
      <alignment horizontal="right" vertical="top" wrapText="1"/>
    </xf>
    <xf borderId="17" fillId="4" fontId="24" numFmtId="0" xfId="0" applyAlignment="1" applyBorder="1" applyFont="1">
      <alignment horizontal="right" vertical="top" wrapText="1"/>
    </xf>
    <xf borderId="24" fillId="5" fontId="46" numFmtId="0" xfId="0" applyAlignment="1" applyBorder="1" applyFont="1">
      <alignment horizontal="center" vertical="top" wrapText="1"/>
    </xf>
    <xf borderId="17" fillId="5" fontId="51" numFmtId="0" xfId="0" applyAlignment="1" applyBorder="1" applyFont="1">
      <alignment horizontal="center" vertical="center" wrapText="1"/>
    </xf>
    <xf borderId="25" fillId="5" fontId="52" numFmtId="0" xfId="0" applyAlignment="1" applyBorder="1" applyFont="1">
      <alignment horizontal="center" vertical="center" wrapText="1"/>
    </xf>
    <xf borderId="19" fillId="2" fontId="46" numFmtId="0" xfId="0" applyAlignment="1" applyBorder="1" applyFont="1">
      <alignment horizontal="center" vertical="top" wrapText="1"/>
    </xf>
    <xf borderId="17" fillId="5" fontId="53" numFmtId="0" xfId="0" applyAlignment="1" applyBorder="1" applyFont="1">
      <alignment horizontal="center" vertical="center"/>
    </xf>
    <xf borderId="17" fillId="2" fontId="54" numFmtId="0" xfId="0" applyAlignment="1" applyBorder="1" applyFont="1">
      <alignment horizontal="center" vertical="center" wrapText="1"/>
    </xf>
    <xf borderId="19" fillId="2" fontId="46" numFmtId="0" xfId="0" applyAlignment="1" applyBorder="1" applyFont="1">
      <alignment horizontal="center" vertical="top" wrapText="1"/>
    </xf>
    <xf borderId="17" fillId="2" fontId="55" numFmtId="0" xfId="0" applyAlignment="1" applyBorder="1" applyFont="1">
      <alignment horizontal="center" vertical="top" wrapText="1"/>
    </xf>
    <xf borderId="17" fillId="4" fontId="21" numFmtId="0" xfId="0" applyAlignment="1" applyBorder="1" applyFont="1">
      <alignment horizontal="right"/>
    </xf>
    <xf borderId="17" fillId="4" fontId="24" numFmtId="0" xfId="0" applyAlignment="1" applyBorder="1" applyFont="1">
      <alignment horizontal="right"/>
    </xf>
    <xf borderId="13" fillId="3" fontId="44" numFmtId="0" xfId="0" applyAlignment="1" applyBorder="1" applyFont="1">
      <alignment horizontal="center" wrapText="1"/>
    </xf>
    <xf borderId="17" fillId="4" fontId="31" numFmtId="0" xfId="0" applyAlignment="1" applyBorder="1" applyFont="1">
      <alignment horizontal="right" vertical="top" wrapText="1"/>
    </xf>
    <xf borderId="19" fillId="2" fontId="56" numFmtId="0" xfId="0" applyAlignment="1" applyBorder="1" applyFont="1">
      <alignment/>
    </xf>
    <xf borderId="17" fillId="2" fontId="56" numFmtId="0" xfId="0" applyAlignment="1" applyBorder="1" applyFont="1">
      <alignment/>
    </xf>
    <xf borderId="17" fillId="6" fontId="57" numFmtId="0" xfId="0" applyAlignment="1" applyBorder="1" applyFont="1">
      <alignment horizontal="center"/>
    </xf>
    <xf borderId="17" fillId="5" fontId="58" numFmtId="0" xfId="0" applyAlignment="1" applyBorder="1" applyFont="1">
      <alignment horizontal="center"/>
    </xf>
    <xf borderId="17" fillId="4" fontId="31" numFmtId="0" xfId="0" applyAlignment="1" applyBorder="1" applyFont="1">
      <alignment horizontal="right"/>
    </xf>
    <xf borderId="17" fillId="4" fontId="24" numFmtId="0" xfId="0" applyAlignment="1" applyBorder="1" applyFont="1">
      <alignment horizontal="right"/>
    </xf>
    <xf borderId="26" fillId="5" fontId="46" numFmtId="0" xfId="0" applyAlignment="1" applyBorder="1" applyFont="1">
      <alignment horizontal="center" vertical="top" wrapText="1"/>
    </xf>
    <xf borderId="16" fillId="5" fontId="59" numFmtId="0" xfId="0" applyAlignment="1" applyBorder="1" applyFont="1">
      <alignment horizontal="center" vertical="top" wrapText="1"/>
    </xf>
    <xf borderId="17" fillId="5" fontId="60" numFmtId="0" xfId="0" applyAlignment="1" applyBorder="1" applyFont="1">
      <alignment horizontal="center" vertical="top" wrapText="1"/>
    </xf>
    <xf borderId="16" fillId="4" fontId="16" numFmtId="0" xfId="0" applyAlignment="1" applyBorder="1" applyFont="1">
      <alignment horizontal="right" vertical="top" wrapText="1"/>
    </xf>
    <xf borderId="17" fillId="4" fontId="21" numFmtId="0" xfId="0" applyAlignment="1" applyBorder="1" applyFont="1">
      <alignment horizontal="right"/>
    </xf>
    <xf borderId="0" fillId="0" fontId="14" numFmtId="0" xfId="0" applyAlignment="1" applyFont="1">
      <alignment/>
    </xf>
    <xf borderId="21" fillId="0" fontId="14" numFmtId="0" xfId="0" applyAlignment="1" applyBorder="1" applyFont="1">
      <alignment/>
    </xf>
    <xf borderId="27" fillId="3" fontId="44" numFmtId="0" xfId="0" applyAlignment="1" applyBorder="1" applyFont="1">
      <alignment horizontal="center" wrapText="1"/>
    </xf>
    <xf borderId="21" fillId="0" fontId="5" numFmtId="0" xfId="0" applyBorder="1" applyFont="1"/>
    <xf borderId="22" fillId="4" fontId="21" numFmtId="0" xfId="0" applyAlignment="1" applyBorder="1" applyFont="1">
      <alignment horizontal="right" vertical="top" wrapText="1"/>
    </xf>
    <xf borderId="16" fillId="2" fontId="61" numFmtId="0" xfId="0" applyAlignment="1" applyBorder="1" applyFont="1">
      <alignment horizontal="center" vertical="top" wrapText="1"/>
    </xf>
    <xf borderId="21" fillId="2" fontId="56" numFmtId="0" xfId="0" applyAlignment="1" applyBorder="1" applyFont="1">
      <alignment/>
    </xf>
    <xf borderId="17" fillId="2" fontId="62" numFmtId="0" xfId="0" applyAlignment="1" applyBorder="1" applyFont="1">
      <alignment horizontal="center" vertical="top" wrapText="1"/>
    </xf>
    <xf borderId="18" fillId="2" fontId="56" numFmtId="0" xfId="0" applyAlignment="1" applyBorder="1" applyFont="1">
      <alignment/>
    </xf>
    <xf borderId="16" fillId="2" fontId="56" numFmtId="0" xfId="0" applyAlignment="1" applyBorder="1" applyFont="1">
      <alignment/>
    </xf>
    <xf borderId="16" fillId="2" fontId="14" numFmtId="0" xfId="0" applyAlignment="1" applyBorder="1" applyFont="1">
      <alignment/>
    </xf>
    <xf borderId="19" fillId="5" fontId="46" numFmtId="0" xfId="0" applyAlignment="1" applyBorder="1" applyFont="1">
      <alignment horizontal="center" vertical="top" wrapText="1"/>
    </xf>
    <xf borderId="21" fillId="5" fontId="56" numFmtId="0" xfId="0" applyAlignment="1" applyBorder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8.0"/>
    <col customWidth="1" min="2" max="2" width="39.0"/>
    <col customWidth="1" min="3" max="3" width="37.57"/>
    <col customWidth="1" min="4" max="4" width="39.14"/>
    <col customWidth="1" min="5" max="5" width="36.86"/>
    <col customWidth="1" min="6" max="7" width="22.14"/>
    <col customWidth="1" min="8" max="8" width="25.29"/>
    <col customWidth="1" min="9" max="9" width="18.0"/>
    <col customWidth="1" min="10" max="17" width="11.57"/>
    <col customWidth="1" min="18" max="26" width="11.0"/>
  </cols>
  <sheetData>
    <row r="1" ht="46.5" customHeight="1">
      <c r="A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hidden="1" customHeight="1">
      <c r="A2" s="4"/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2.25" hidden="1" customHeight="1">
      <c r="A3" s="6" t="s">
        <v>0</v>
      </c>
      <c r="B3" s="7"/>
      <c r="C3" s="7"/>
      <c r="D3" s="7"/>
      <c r="E3" s="7"/>
      <c r="F3" s="7"/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hidden="1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33.75" hidden="1" customHeight="1">
      <c r="A5" s="9"/>
      <c r="B5" s="9">
        <v>1.0</v>
      </c>
      <c r="C5" s="9">
        <v>2.0</v>
      </c>
      <c r="D5" s="9">
        <v>3.0</v>
      </c>
      <c r="E5" s="9">
        <v>4.0</v>
      </c>
      <c r="F5" s="9">
        <v>5.0</v>
      </c>
      <c r="G5" s="9">
        <v>6.0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83.25" hidden="1" customHeight="1">
      <c r="A6" s="10"/>
      <c r="B6" s="11" t="s">
        <v>8</v>
      </c>
      <c r="C6" s="11" t="s">
        <v>9</v>
      </c>
      <c r="D6" s="12"/>
      <c r="E6" s="13" t="s">
        <v>10</v>
      </c>
      <c r="F6" s="10"/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6.5" hidden="1" customHeight="1">
      <c r="A7" s="14"/>
      <c r="B7" s="15" t="str">
        <f>HYPERLINK("http://b19080.vr.mirapolis.ru/mira/s/sTkKqD","Ссылка для регистрации")</f>
        <v>Ссылка для регистрации</v>
      </c>
      <c r="C7" s="16" t="str">
        <f>HYPERLINK("http://b19080.vr.mirapolis.ru/mira/s/uios58","Ссылка для регистрации")</f>
        <v>Ссылка для регистрации</v>
      </c>
      <c r="D7" s="17"/>
      <c r="E7" s="18" t="str">
        <f>HYPERLINK("http://b19080.vr.mirapolis.ru/mira/s/wZrY4M","Ссылка для регистрации")</f>
        <v>Ссылка для регистрации</v>
      </c>
      <c r="F7" s="14"/>
      <c r="G7" s="1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6.0" hidden="1" customHeight="1">
      <c r="A8" s="9">
        <v>7.0</v>
      </c>
      <c r="B8" s="9">
        <v>8.0</v>
      </c>
      <c r="C8" s="9">
        <v>9.0</v>
      </c>
      <c r="D8" s="9">
        <v>10.0</v>
      </c>
      <c r="E8" s="19">
        <v>11.0</v>
      </c>
      <c r="F8" s="9">
        <v>12.0</v>
      </c>
      <c r="G8" s="9">
        <v>13.0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71.25" hidden="1" customHeight="1">
      <c r="A9" s="10"/>
      <c r="B9" s="20"/>
      <c r="D9" s="21"/>
      <c r="E9" s="22" t="s">
        <v>11</v>
      </c>
      <c r="F9" s="23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75" hidden="1" customHeight="1">
      <c r="A10" s="14"/>
      <c r="B10" s="14"/>
      <c r="D10" s="24"/>
      <c r="E10" s="25" t="str">
        <f>HYPERLINK("http://b19080.vr.mirapolis.ru/mira/s/J1aFEb","Ссылка для регистрации")</f>
        <v>Ссылка для регистрации</v>
      </c>
      <c r="F10" s="26"/>
      <c r="G10" s="1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30.75" hidden="1" customHeight="1">
      <c r="A11" s="9">
        <v>14.0</v>
      </c>
      <c r="B11" s="9">
        <v>15.0</v>
      </c>
      <c r="C11" s="9">
        <v>16.0</v>
      </c>
      <c r="D11" s="9">
        <v>17.0</v>
      </c>
      <c r="E11" s="27">
        <v>18.0</v>
      </c>
      <c r="F11" s="9">
        <v>19.0</v>
      </c>
      <c r="G11" s="9">
        <v>20.0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84.0" hidden="1" customHeight="1">
      <c r="A12" s="10"/>
      <c r="B12" s="28" t="s">
        <v>12</v>
      </c>
      <c r="C12" s="29" t="s">
        <v>13</v>
      </c>
      <c r="D12" s="29" t="s">
        <v>14</v>
      </c>
      <c r="E12" s="29" t="s">
        <v>15</v>
      </c>
      <c r="F12" s="10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hidden="1" customHeight="1">
      <c r="A13" s="14"/>
      <c r="B13" s="25" t="str">
        <f>HYPERLINK("http://b19080.vr.mirapolis.ru/mira/s/xVxEk3","Ссылка для регистрации")</f>
        <v>Ссылка для регистрации</v>
      </c>
      <c r="C13" s="16" t="str">
        <f>HYPERLINK("http://b19080.vr.mirapolis.ru/mira/s/K7Bzmg","Ссылка для регистрации")</f>
        <v>Ссылка для регистрации</v>
      </c>
      <c r="D13" s="16" t="str">
        <f>HYPERLINK("http://b19080.vr.mirapolis.ru/mira/s/2hVGLK","Ссылка для регистрации")</f>
        <v>Ссылка для регистрации</v>
      </c>
      <c r="E13" s="16" t="str">
        <f>HYPERLINK("http://b19080.vr.mirapolis.ru/mira/s/3nGY7d","Ссылка для регистрации")</f>
        <v>Ссылка для регистрации</v>
      </c>
      <c r="F13" s="14"/>
      <c r="G13" s="1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4.5" hidden="1" customHeight="1">
      <c r="A14" s="9">
        <v>21.0</v>
      </c>
      <c r="B14" s="9">
        <v>22.0</v>
      </c>
      <c r="C14" s="9">
        <v>23.0</v>
      </c>
      <c r="D14" s="9">
        <v>24.0</v>
      </c>
      <c r="E14" s="9">
        <v>25.0</v>
      </c>
      <c r="F14" s="9">
        <v>26.0</v>
      </c>
      <c r="G14" s="9">
        <v>27.0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72.0" hidden="1" customHeight="1">
      <c r="A15" s="10"/>
      <c r="B15" s="13" t="s">
        <v>16</v>
      </c>
      <c r="C15" s="13" t="s">
        <v>17</v>
      </c>
      <c r="D15" s="13" t="s">
        <v>18</v>
      </c>
      <c r="E15" s="30"/>
      <c r="F15" s="10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6.5" hidden="1" customHeight="1">
      <c r="A16" s="14"/>
      <c r="B16" s="31" t="str">
        <f>HYPERLINK("http://b19080.vr.mirapolis.ru/mira/s/GawoVG","Ссылка для регистрации")</f>
        <v>Ссылка для регистрации</v>
      </c>
      <c r="C16" s="31" t="str">
        <f>HYPERLINK("http://b19080.vr.mirapolis.ru/mira/s/ioloUz","Ссылка для регистрации")</f>
        <v>Ссылка для регистрации</v>
      </c>
      <c r="D16" s="18" t="str">
        <f>HYPERLINK("http://b19080.vr.mirapolis.ru/mira/s/Fh4L3O","Ссылка для регистрации")</f>
        <v>Ссылка для регистрации</v>
      </c>
      <c r="F16" s="14"/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5.5" hidden="1" customHeight="1">
      <c r="A17" s="9">
        <v>28.0</v>
      </c>
      <c r="B17" s="9">
        <v>29.0</v>
      </c>
      <c r="C17" s="9">
        <v>30.0</v>
      </c>
      <c r="D17" s="9">
        <v>31.0</v>
      </c>
      <c r="E17" s="9"/>
      <c r="F17" s="9"/>
      <c r="G17" s="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64.5" hidden="1" customHeight="1">
      <c r="A18" s="10"/>
      <c r="B18" s="29" t="s">
        <v>19</v>
      </c>
      <c r="C18" s="32"/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hidden="1" customHeight="1">
      <c r="A19" s="14"/>
      <c r="B19" s="18" t="str">
        <f>HYPERLINK("http://b19080.vr.mirapolis.ru/mira/s/JjfFtj","Ссылка для регистрации")</f>
        <v>Ссылка для регистрации</v>
      </c>
      <c r="C19" s="33"/>
      <c r="D19" s="3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hidden="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hidden="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6.0" hidden="1" customHeight="1">
      <c r="A22" s="34" t="s">
        <v>20</v>
      </c>
      <c r="B22" s="35"/>
      <c r="C22" s="35"/>
      <c r="D22" s="35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</row>
    <row r="23" ht="12.75" hidden="1" customHeight="1">
      <c r="A23" s="39" t="s">
        <v>1</v>
      </c>
      <c r="B23" s="40" t="s">
        <v>2</v>
      </c>
      <c r="C23" s="40" t="s">
        <v>3</v>
      </c>
      <c r="D23" s="40" t="s">
        <v>4</v>
      </c>
      <c r="E23" s="40" t="s">
        <v>5</v>
      </c>
      <c r="F23" s="40" t="s">
        <v>6</v>
      </c>
      <c r="G23" s="40" t="s">
        <v>7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3"/>
    </row>
    <row r="24" ht="18.0" hidden="1" customHeight="1">
      <c r="A24" s="42">
        <v>28.0</v>
      </c>
      <c r="B24" s="43">
        <v>29.0</v>
      </c>
      <c r="C24" s="43">
        <v>30.0</v>
      </c>
      <c r="D24" s="43">
        <v>31.0</v>
      </c>
      <c r="E24" s="44">
        <v>1.0</v>
      </c>
      <c r="F24" s="44">
        <v>2.0</v>
      </c>
      <c r="G24" s="44">
        <v>3.0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</row>
    <row r="25" ht="12.75" hidden="1" customHeight="1">
      <c r="A25" s="45"/>
      <c r="B25" s="46"/>
      <c r="C25" s="46"/>
      <c r="D25" s="46"/>
      <c r="E25" s="47"/>
      <c r="F25" s="46"/>
      <c r="G25" s="48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"/>
    </row>
    <row r="26" ht="24.0" hidden="1" customHeight="1">
      <c r="A26" s="49"/>
      <c r="B26" s="50"/>
      <c r="C26" s="50"/>
      <c r="D26" s="50"/>
      <c r="E26" s="51"/>
      <c r="F26" s="50"/>
      <c r="G26" s="5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"/>
    </row>
    <row r="27" ht="20.25" hidden="1" customHeight="1">
      <c r="A27" s="52">
        <v>4.0</v>
      </c>
      <c r="B27" s="44">
        <v>5.0</v>
      </c>
      <c r="C27" s="44">
        <v>6.0</v>
      </c>
      <c r="D27" s="44">
        <v>7.0</v>
      </c>
      <c r="E27" s="44">
        <v>8.0</v>
      </c>
      <c r="F27" s="44">
        <v>9.0</v>
      </c>
      <c r="G27" s="44">
        <v>10.0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8"/>
    </row>
    <row r="28" ht="101.25" hidden="1" customHeight="1">
      <c r="A28" s="45"/>
      <c r="B28" s="53" t="s">
        <v>21</v>
      </c>
      <c r="C28" s="53" t="s">
        <v>22</v>
      </c>
      <c r="D28" s="53" t="s">
        <v>23</v>
      </c>
      <c r="E28" s="46"/>
      <c r="F28" s="48"/>
      <c r="G28" s="48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"/>
    </row>
    <row r="29" ht="23.25" hidden="1" customHeight="1">
      <c r="A29" s="49"/>
      <c r="B29" s="54" t="str">
        <f>HYPERLINK("http://b19080.vr.mirapolis.ru/mira/s/aYm195","Ссылка для регистрации")</f>
        <v>Ссылка для регистрации</v>
      </c>
      <c r="C29" s="54" t="str">
        <f>HYPERLINK("http://b19080.vr.mirapolis.ru/mira/s/gAfkT6","Ссылка на регистрацию")</f>
        <v>Ссылка на регистрацию</v>
      </c>
      <c r="D29" s="54" t="str">
        <f>HYPERLINK("http://b19080.vr.mirapolis.ru/mira/s/2mlqIR","Ссылка на регистрацию")</f>
        <v>Ссылка на регистрацию</v>
      </c>
      <c r="E29" s="50"/>
      <c r="F29" s="50"/>
      <c r="G29" s="5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"/>
    </row>
    <row r="30" ht="20.25" hidden="1" customHeight="1">
      <c r="A30" s="52">
        <v>11.0</v>
      </c>
      <c r="B30" s="44">
        <v>12.0</v>
      </c>
      <c r="C30" s="44">
        <v>13.0</v>
      </c>
      <c r="D30" s="44">
        <v>14.0</v>
      </c>
      <c r="E30" s="44">
        <v>15.0</v>
      </c>
      <c r="F30" s="44">
        <v>16.0</v>
      </c>
      <c r="G30" s="44">
        <v>17.0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</row>
    <row r="31" ht="113.25" hidden="1" customHeight="1">
      <c r="A31" s="55"/>
      <c r="B31" s="53" t="s">
        <v>24</v>
      </c>
      <c r="C31" s="53" t="s">
        <v>25</v>
      </c>
      <c r="D31" s="53" t="s">
        <v>26</v>
      </c>
      <c r="E31" s="46"/>
      <c r="F31" s="48"/>
      <c r="G31" s="48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"/>
    </row>
    <row r="32" ht="24.75" hidden="1" customHeight="1">
      <c r="A32" s="49"/>
      <c r="B32" s="54" t="str">
        <f>HYPERLINK("http://b19080.vr.mirapolis.ru/mira/s/Nxcalr","Ссылка для регистрации")</f>
        <v>Ссылка для регистрации</v>
      </c>
      <c r="C32" s="54" t="str">
        <f>HYPERLINK("http://b19080.vr.mirapolis.ru/mira/s/Tcklpk","Ссылка для регистрации")</f>
        <v>Ссылка для регистрации</v>
      </c>
      <c r="D32" s="54" t="str">
        <f>HYPERLINK("http://b19080.vr.mirapolis.ru/mira/s/DKBC46","Ссылка для регистрации")</f>
        <v>Ссылка для регистрации</v>
      </c>
      <c r="E32" s="50"/>
      <c r="F32" s="50"/>
      <c r="G32" s="5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"/>
    </row>
    <row r="33" ht="20.25" hidden="1" customHeight="1">
      <c r="A33" s="52">
        <v>18.0</v>
      </c>
      <c r="B33" s="44">
        <v>19.0</v>
      </c>
      <c r="C33" s="44">
        <v>20.0</v>
      </c>
      <c r="D33" s="44">
        <v>21.0</v>
      </c>
      <c r="E33" s="44">
        <v>22.0</v>
      </c>
      <c r="F33" s="44">
        <v>23.0</v>
      </c>
      <c r="G33" s="44">
        <v>24.0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8"/>
    </row>
    <row r="34" ht="12.75" hidden="1" customHeight="1">
      <c r="A34" s="45"/>
      <c r="B34" s="53" t="s">
        <v>27</v>
      </c>
      <c r="C34" s="53" t="s">
        <v>28</v>
      </c>
      <c r="D34" s="56" t="s">
        <v>29</v>
      </c>
      <c r="E34" s="48"/>
      <c r="F34" s="48"/>
      <c r="G34" s="48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3"/>
    </row>
    <row r="35" ht="23.25" hidden="1" customHeight="1">
      <c r="A35" s="49"/>
      <c r="B35" s="54" t="str">
        <f>HYPERLINK("http://b19080.vr.mirapolis.ru/mira/s/h1hoCs","Ссылка на регистрацию")</f>
        <v>Ссылка на регистрацию</v>
      </c>
      <c r="C35" s="54" t="str">
        <f>HYPERLINK("http://b19080.vr.mirapolis.ru/mira/s/bz9yrC","Ссылка для регистрации")</f>
        <v>Ссылка для регистрации</v>
      </c>
      <c r="D35" s="54" t="str">
        <f>HYPERLINK("http://b19080.vr.mirapolis.ru/mira/s/m71LEi","Ссылка на регистрацию")</f>
        <v>Ссылка на регистрацию</v>
      </c>
      <c r="E35" s="50"/>
      <c r="F35" s="50"/>
      <c r="G35" s="5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3"/>
    </row>
    <row r="36" ht="20.25" hidden="1" customHeight="1">
      <c r="A36" s="52">
        <v>25.0</v>
      </c>
      <c r="B36" s="44">
        <v>26.0</v>
      </c>
      <c r="C36" s="57">
        <v>27.0</v>
      </c>
      <c r="D36" s="44">
        <v>28.0</v>
      </c>
      <c r="E36" s="58">
        <v>29.0</v>
      </c>
      <c r="F36" s="58">
        <v>30.0</v>
      </c>
      <c r="G36" s="59">
        <v>1.0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</row>
    <row r="37" ht="12.75" hidden="1" customHeight="1">
      <c r="A37" s="45"/>
      <c r="B37" s="60" t="s">
        <v>30</v>
      </c>
      <c r="C37" s="61" t="s">
        <v>31</v>
      </c>
      <c r="D37" s="56" t="s">
        <v>32</v>
      </c>
      <c r="E37" s="48"/>
      <c r="F37" s="48"/>
      <c r="G37" s="48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3"/>
    </row>
    <row r="38" ht="26.25" hidden="1" customHeight="1">
      <c r="A38" s="49"/>
      <c r="B38" s="62" t="str">
        <f>HYPERLINK("http://b19080.vr.mirapolis.ru/mira/s/oKnIb5","Ссылка на регистрацию")</f>
        <v>Ссылка на регистрацию</v>
      </c>
      <c r="C38" s="63" t="str">
        <f>HYPERLINK("http://b19080.vr.mirapolis.ru/mira/s/W6wn1t","Ссылка на регистрацию")</f>
        <v>Ссылка на регистрацию</v>
      </c>
      <c r="D38" s="54" t="str">
        <f>HYPERLINK("http://b19080.vr.mirapolis.ru/mira/s/NHn57M","Ссылка на регистрацию")</f>
        <v>Ссылка на регистрацию</v>
      </c>
      <c r="E38" s="50"/>
      <c r="F38" s="50"/>
      <c r="G38" s="50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"/>
    </row>
    <row r="39" ht="12.75" hidden="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"/>
    </row>
    <row r="40" ht="12.75" hidden="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hidden="1" customHeight="1">
      <c r="A41" s="64" t="s">
        <v>33</v>
      </c>
      <c r="B41" s="35"/>
      <c r="C41" s="35"/>
      <c r="D41" s="35"/>
      <c r="E41" s="35"/>
      <c r="F41" s="35"/>
      <c r="G41" s="3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hidden="1" customHeight="1">
      <c r="A42" s="39" t="s">
        <v>1</v>
      </c>
      <c r="B42" s="40" t="s">
        <v>2</v>
      </c>
      <c r="C42" s="40" t="s">
        <v>3</v>
      </c>
      <c r="D42" s="40" t="s">
        <v>4</v>
      </c>
      <c r="E42" s="40" t="s">
        <v>5</v>
      </c>
      <c r="F42" s="40" t="s">
        <v>6</v>
      </c>
      <c r="G42" s="40" t="s">
        <v>7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0" hidden="1" customHeight="1">
      <c r="A43" s="65">
        <v>2.0</v>
      </c>
      <c r="B43" s="66">
        <v>3.0</v>
      </c>
      <c r="C43" s="67">
        <v>4.0</v>
      </c>
      <c r="D43" s="67">
        <v>5.0</v>
      </c>
      <c r="E43" s="68">
        <v>6.0</v>
      </c>
      <c r="F43" s="69">
        <v>7.0</v>
      </c>
      <c r="G43" s="69">
        <v>8.0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93.0" hidden="1" customHeight="1">
      <c r="A44" s="45"/>
      <c r="B44" s="46"/>
      <c r="C44" s="70"/>
      <c r="D44" s="71" t="s">
        <v>34</v>
      </c>
      <c r="E44" s="53" t="s">
        <v>35</v>
      </c>
      <c r="F44" s="46"/>
      <c r="G44" s="4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8.0" hidden="1" customHeight="1">
      <c r="A45" s="49"/>
      <c r="B45" s="50"/>
      <c r="C45" s="72"/>
      <c r="D45" s="73" t="str">
        <f>HYPERLINK("http://b19080.vr.mirapolis.ru/mira/s/QcrttU","Ссылка для регистрации")</f>
        <v>Ссылка для регистрации</v>
      </c>
      <c r="E45" s="73" t="str">
        <f>HYPERLINK("http://b19080.vr.mirapolis.ru/mira/s/c8YlAm","Ссылка для регистрации")</f>
        <v>Ссылка для регистрации</v>
      </c>
      <c r="F45" s="50"/>
      <c r="G45" s="5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hidden="1" customHeight="1">
      <c r="A46" s="74">
        <v>9.0</v>
      </c>
      <c r="B46" s="68">
        <v>10.0</v>
      </c>
      <c r="C46" s="68">
        <v>11.0</v>
      </c>
      <c r="D46" s="68">
        <v>12.0</v>
      </c>
      <c r="E46" s="68">
        <v>13.0</v>
      </c>
      <c r="F46" s="68">
        <v>14.0</v>
      </c>
      <c r="G46" s="68">
        <v>15.0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hidden="1" customHeight="1">
      <c r="A47" s="45"/>
      <c r="B47" s="70"/>
      <c r="C47" s="71" t="s">
        <v>36</v>
      </c>
      <c r="D47" s="53" t="s">
        <v>22</v>
      </c>
      <c r="E47" s="53" t="s">
        <v>23</v>
      </c>
      <c r="F47" s="48"/>
      <c r="G47" s="4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7.25" hidden="1" customHeight="1">
      <c r="A48" s="49"/>
      <c r="B48" s="72"/>
      <c r="C48" s="73" t="str">
        <f>HYPERLINK("http://b19080.vr.mirapolis.ru/mira/s/pyTq7V","Ссылка для регистрации")</f>
        <v>Ссылка для регистрации</v>
      </c>
      <c r="D48" s="73" t="str">
        <f>HYPERLINK("http://b19080.vr.mirapolis.ru/mira/s/Ks2SGK","Ссылка для регистрации")</f>
        <v>Ссылка для регистрации</v>
      </c>
      <c r="E48" s="73" t="str">
        <f>HYPERLINK("http://b19080.vr.mirapolis.ru/mira/s/bNeH4u","Ссылка для регистрации")</f>
        <v>Ссылка для регистрации</v>
      </c>
      <c r="F48" s="50"/>
      <c r="G48" s="5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hidden="1" customHeight="1">
      <c r="A49" s="75">
        <v>16.0</v>
      </c>
      <c r="B49" s="68">
        <v>17.0</v>
      </c>
      <c r="C49" s="76">
        <v>18.0</v>
      </c>
      <c r="D49" s="77">
        <v>19.0</v>
      </c>
      <c r="E49" s="68">
        <v>20.0</v>
      </c>
      <c r="F49" s="68">
        <v>21.0</v>
      </c>
      <c r="G49" s="68">
        <v>22.0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81.0" hidden="1" customHeight="1">
      <c r="A50" s="55"/>
      <c r="B50" s="60" t="s">
        <v>26</v>
      </c>
      <c r="C50" s="78" t="s">
        <v>37</v>
      </c>
      <c r="D50" s="79" t="s">
        <v>38</v>
      </c>
      <c r="E50" s="46"/>
      <c r="F50" s="48"/>
      <c r="G50" s="48"/>
      <c r="H50" s="3"/>
      <c r="I50" s="3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8.0" hidden="1" customHeight="1">
      <c r="A51" s="49"/>
      <c r="B51" s="80" t="str">
        <f>HYPERLINK("http://b19080.vr.mirapolis.ru/mira/s/LcSlHt","Ссылка для регистрации")</f>
        <v>Ссылка для регистрации</v>
      </c>
      <c r="C51" s="81" t="str">
        <f>HYPERLINK("http://b19080.vr.mirapolis.ru/mira/s/W03Vcj","Ссылка для регистрации")</f>
        <v>Ссылка для регистрации</v>
      </c>
      <c r="D51" s="73" t="str">
        <f>HYPERLINK("http://b19080.vr.mirapolis.ru/mira/s/zpcb4g","Ссылка для регистрации")</f>
        <v>Ссылка для регистрации</v>
      </c>
      <c r="E51" s="50"/>
      <c r="F51" s="50"/>
      <c r="G51" s="5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0" hidden="1" customHeight="1">
      <c r="A52" s="75">
        <v>23.0</v>
      </c>
      <c r="B52" s="68">
        <v>24.0</v>
      </c>
      <c r="C52" s="76">
        <v>25.0</v>
      </c>
      <c r="D52" s="68">
        <v>26.0</v>
      </c>
      <c r="E52" s="68">
        <v>27.0</v>
      </c>
      <c r="F52" s="68">
        <v>28.0</v>
      </c>
      <c r="G52" s="68">
        <v>29.0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hidden="1" customHeight="1">
      <c r="A53" s="71" t="s">
        <v>27</v>
      </c>
      <c r="B53" s="71" t="s">
        <v>39</v>
      </c>
      <c r="C53" s="53" t="s">
        <v>30</v>
      </c>
      <c r="D53" s="70"/>
      <c r="E53" s="48"/>
      <c r="F53" s="48"/>
      <c r="G53" s="4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6.5" hidden="1" customHeight="1">
      <c r="A54" s="82" t="str">
        <f>HYPERLINK("http://b19080.vr.mirapolis.ru/mira/s/HS4uBN","Ссылка для регистрации")</f>
        <v>Ссылка для регистрации</v>
      </c>
      <c r="B54" s="83" t="str">
        <f>HYPERLINK("http://b19080.vr.mirapolis.ru/mira/s/RtMXq3","Ссылка для регистрации")</f>
        <v>Ссылка для регистрации</v>
      </c>
      <c r="C54" s="73" t="str">
        <f>HYPERLINK("http://b19080.vr.mirapolis.ru/mira/s/xryxRy","Ссылка для регистрации")</f>
        <v>Ссылка для регистрации</v>
      </c>
      <c r="D54" s="72"/>
      <c r="E54" s="50"/>
      <c r="F54" s="50"/>
      <c r="G54" s="5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0" hidden="1" customHeight="1">
      <c r="A55" s="76">
        <v>30.0</v>
      </c>
      <c r="B55" s="84">
        <v>1.0</v>
      </c>
      <c r="C55" s="84">
        <v>2.0</v>
      </c>
      <c r="D55" s="84">
        <v>3.0</v>
      </c>
      <c r="E55" s="85">
        <v>4.0</v>
      </c>
      <c r="F55" s="85">
        <v>5.0</v>
      </c>
      <c r="G55" s="85">
        <v>6.0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hidden="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hidden="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hidden="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hidden="1" customHeight="1">
      <c r="A59" s="86" t="s">
        <v>40</v>
      </c>
      <c r="B59" s="35"/>
      <c r="C59" s="35"/>
      <c r="D59" s="35"/>
      <c r="E59" s="35"/>
      <c r="F59" s="35"/>
      <c r="G59" s="3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8.75" hidden="1" customHeight="1">
      <c r="A60" s="87" t="s">
        <v>1</v>
      </c>
      <c r="B60" s="88" t="s">
        <v>2</v>
      </c>
      <c r="C60" s="88" t="s">
        <v>3</v>
      </c>
      <c r="D60" s="88" t="s">
        <v>4</v>
      </c>
      <c r="E60" s="88" t="s">
        <v>5</v>
      </c>
      <c r="F60" s="88" t="s">
        <v>6</v>
      </c>
      <c r="G60" s="88" t="s">
        <v>7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hidden="1" customHeight="1">
      <c r="A61" s="89">
        <v>30.0</v>
      </c>
      <c r="B61" s="90">
        <v>31.0</v>
      </c>
      <c r="C61" s="91">
        <v>1.0</v>
      </c>
      <c r="D61" s="91">
        <v>2.0</v>
      </c>
      <c r="E61" s="92">
        <v>3.0</v>
      </c>
      <c r="F61" s="93">
        <v>4.0</v>
      </c>
      <c r="G61" s="93">
        <v>5.0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hidden="1" customHeight="1">
      <c r="A62" s="45"/>
      <c r="B62" s="46"/>
      <c r="C62" s="94"/>
      <c r="D62" s="95" t="s">
        <v>41</v>
      </c>
      <c r="E62" s="47"/>
      <c r="F62" s="46"/>
      <c r="G62" s="4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23.25" hidden="1" customHeight="1">
      <c r="A63" s="49"/>
      <c r="B63" s="50"/>
      <c r="C63" s="96"/>
      <c r="D63" s="97" t="str">
        <f>HYPERLINK("http://b19080.vr.mirapolis.ru/mira/s/1n2A3a","Ссылка для регистрации")</f>
        <v>Ссылка для регистрации</v>
      </c>
      <c r="E63" s="98"/>
      <c r="F63" s="50"/>
      <c r="G63" s="50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hidden="1" customHeight="1">
      <c r="A64" s="99">
        <v>6.0</v>
      </c>
      <c r="B64" s="92">
        <v>7.0</v>
      </c>
      <c r="C64" s="92">
        <v>8.0</v>
      </c>
      <c r="D64" s="92">
        <v>9.0</v>
      </c>
      <c r="E64" s="92">
        <v>10.0</v>
      </c>
      <c r="F64" s="92">
        <v>11.0</v>
      </c>
      <c r="G64" s="92">
        <v>12.0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hidden="1" customHeight="1">
      <c r="A65" s="45"/>
      <c r="B65" s="70"/>
      <c r="C65" s="95" t="s">
        <v>42</v>
      </c>
      <c r="D65" s="47"/>
      <c r="E65" s="47"/>
      <c r="F65" s="48"/>
      <c r="G65" s="48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21.0" hidden="1" customHeight="1">
      <c r="A66" s="49"/>
      <c r="B66" s="72"/>
      <c r="C66" s="97" t="str">
        <f>HYPERLINK("http://b19080.vr.mirapolis.ru/mira/s/2r3xz7","Ссылка для регистрации")</f>
        <v>Ссылка для регистрации</v>
      </c>
      <c r="D66" s="98"/>
      <c r="E66" s="98"/>
      <c r="F66" s="50"/>
      <c r="G66" s="50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hidden="1" customHeight="1">
      <c r="A67" s="100">
        <v>13.0</v>
      </c>
      <c r="B67" s="101">
        <v>14.0</v>
      </c>
      <c r="C67" s="102">
        <v>15.0</v>
      </c>
      <c r="D67" s="103">
        <v>16.0</v>
      </c>
      <c r="E67" s="92">
        <v>17.0</v>
      </c>
      <c r="F67" s="92">
        <v>18.0</v>
      </c>
      <c r="G67" s="92">
        <v>19.0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hidden="1" customHeight="1">
      <c r="A68" s="55"/>
      <c r="B68" s="104"/>
      <c r="C68" s="105"/>
      <c r="D68" s="106" t="s">
        <v>41</v>
      </c>
      <c r="E68" s="46"/>
      <c r="F68" s="48"/>
      <c r="G68" s="48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23.25" hidden="1" customHeight="1">
      <c r="A69" s="49"/>
      <c r="B69" s="107"/>
      <c r="C69" s="108"/>
      <c r="D69" s="109" t="str">
        <f>HYPERLINK("http://b19080.vr.mirapolis.ru/mira/s/MZlsZf","Ссылка для регистрации")</f>
        <v>Ссылка для регистрации</v>
      </c>
      <c r="E69" s="50"/>
      <c r="F69" s="50"/>
      <c r="G69" s="5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hidden="1" customHeight="1">
      <c r="A70" s="100">
        <v>20.0</v>
      </c>
      <c r="B70" s="92">
        <v>21.0</v>
      </c>
      <c r="C70" s="100">
        <v>22.0</v>
      </c>
      <c r="D70" s="92">
        <v>23.0</v>
      </c>
      <c r="E70" s="92">
        <v>24.0</v>
      </c>
      <c r="F70" s="92">
        <v>25.0</v>
      </c>
      <c r="G70" s="92">
        <v>26.0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84.75" hidden="1" customHeight="1">
      <c r="A71" s="110"/>
      <c r="B71" s="110"/>
      <c r="C71" s="95" t="s">
        <v>42</v>
      </c>
      <c r="D71" s="70"/>
      <c r="E71" s="48"/>
      <c r="F71" s="48"/>
      <c r="G71" s="48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24.75" hidden="1" customHeight="1">
      <c r="A72" s="111"/>
      <c r="B72" s="112"/>
      <c r="C72" s="97" t="str">
        <f>HYPERLINK("http://b19080.vr.mirapolis.ru/mira/s/P6SYWv","Ссылка для регистрации")</f>
        <v>Ссылка для регистрации</v>
      </c>
      <c r="D72" s="72"/>
      <c r="E72" s="50"/>
      <c r="F72" s="50"/>
      <c r="G72" s="5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hidden="1" customHeight="1">
      <c r="A73" s="102">
        <v>27.0</v>
      </c>
      <c r="B73" s="113">
        <v>28.0</v>
      </c>
      <c r="C73" s="113">
        <v>29.0</v>
      </c>
      <c r="D73" s="113">
        <v>30.0</v>
      </c>
      <c r="E73" s="114">
        <v>1.0</v>
      </c>
      <c r="F73" s="114">
        <v>2.0</v>
      </c>
      <c r="G73" s="114">
        <v>3.0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38.25" hidden="1" customHeight="1">
      <c r="A74" s="11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hidden="1" customHeight="1">
      <c r="A76" s="86" t="s">
        <v>43</v>
      </c>
      <c r="B76" s="35"/>
      <c r="C76" s="35"/>
      <c r="D76" s="35"/>
      <c r="E76" s="35"/>
      <c r="F76" s="35"/>
      <c r="G76" s="3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hidden="1" customHeight="1">
      <c r="A77" s="87" t="s">
        <v>1</v>
      </c>
      <c r="B77" s="88" t="s">
        <v>2</v>
      </c>
      <c r="C77" s="88" t="s">
        <v>3</v>
      </c>
      <c r="D77" s="88" t="s">
        <v>4</v>
      </c>
      <c r="E77" s="88" t="s">
        <v>5</v>
      </c>
      <c r="F77" s="88" t="s">
        <v>6</v>
      </c>
      <c r="G77" s="88" t="s">
        <v>7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hidden="1" customHeight="1">
      <c r="A78" s="100">
        <v>26.0</v>
      </c>
      <c r="B78" s="101">
        <v>27.0</v>
      </c>
      <c r="C78" s="102">
        <v>28.0</v>
      </c>
      <c r="D78" s="103">
        <v>29.0</v>
      </c>
      <c r="E78" s="92">
        <v>30.0</v>
      </c>
      <c r="F78" s="90">
        <v>1.0</v>
      </c>
      <c r="G78" s="90">
        <v>2.0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hidden="1" customHeight="1">
      <c r="A79" s="55"/>
      <c r="B79" s="79" t="s">
        <v>38</v>
      </c>
      <c r="C79" s="105"/>
      <c r="D79" s="105"/>
      <c r="E79" s="46"/>
      <c r="F79" s="48"/>
      <c r="G79" s="48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21.75" hidden="1" customHeight="1">
      <c r="A80" s="49"/>
      <c r="B80" s="116" t="str">
        <f>HYPERLINK("http://b19080.vr.mirapolis.ru/mira/s/AVPgtt","ссылка на регистрацию")</f>
        <v>ссылка на регистрацию</v>
      </c>
      <c r="C80" s="108"/>
      <c r="D80" s="108"/>
      <c r="E80" s="50"/>
      <c r="F80" s="50"/>
      <c r="G80" s="5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hidden="1" customHeight="1">
      <c r="A81" s="86" t="s">
        <v>44</v>
      </c>
      <c r="B81" s="35"/>
      <c r="C81" s="35"/>
      <c r="D81" s="35"/>
      <c r="E81" s="35"/>
      <c r="F81" s="35"/>
      <c r="G81" s="3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hidden="1" customHeight="1">
      <c r="A82" s="87" t="s">
        <v>1</v>
      </c>
      <c r="B82" s="88" t="s">
        <v>2</v>
      </c>
      <c r="C82" s="88" t="s">
        <v>3</v>
      </c>
      <c r="D82" s="88" t="s">
        <v>4</v>
      </c>
      <c r="E82" s="88" t="s">
        <v>5</v>
      </c>
      <c r="F82" s="88" t="s">
        <v>6</v>
      </c>
      <c r="G82" s="88" t="s">
        <v>7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hidden="1" customHeight="1">
      <c r="A83" s="117">
        <v>3.0</v>
      </c>
      <c r="B83" s="91">
        <v>4.0</v>
      </c>
      <c r="C83" s="91">
        <v>5.0</v>
      </c>
      <c r="D83" s="91">
        <v>6.0</v>
      </c>
      <c r="E83" s="92">
        <v>7.0</v>
      </c>
      <c r="F83" s="93">
        <v>8.0</v>
      </c>
      <c r="G83" s="93">
        <v>9.0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hidden="1" customHeight="1">
      <c r="A84" s="45"/>
      <c r="B84" s="46"/>
      <c r="C84" s="56" t="s">
        <v>26</v>
      </c>
      <c r="D84" s="94"/>
      <c r="E84" s="47"/>
      <c r="F84" s="46"/>
      <c r="G84" s="4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20.25" hidden="1" customHeight="1">
      <c r="A85" s="49"/>
      <c r="B85" s="50"/>
      <c r="C85" s="118" t="str">
        <f>HYPERLINK("http://b19080.vr.mirapolis.ru/mira/s/5z25tT","ссылка на регистрацию")</f>
        <v>ссылка на регистрацию</v>
      </c>
      <c r="D85" s="96"/>
      <c r="E85" s="98"/>
      <c r="F85" s="50"/>
      <c r="G85" s="50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hidden="1" customHeight="1">
      <c r="A86" s="99">
        <v>10.0</v>
      </c>
      <c r="B86" s="92">
        <v>11.0</v>
      </c>
      <c r="C86" s="92">
        <v>12.0</v>
      </c>
      <c r="D86" s="92">
        <v>13.0</v>
      </c>
      <c r="E86" s="92">
        <v>14.0</v>
      </c>
      <c r="F86" s="92">
        <v>15.0</v>
      </c>
      <c r="G86" s="92">
        <v>16.0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hidden="1" customHeight="1">
      <c r="A87" s="45"/>
      <c r="B87" s="56" t="s">
        <v>45</v>
      </c>
      <c r="C87" s="94"/>
      <c r="D87" s="79" t="s">
        <v>38</v>
      </c>
      <c r="E87" s="56" t="s">
        <v>46</v>
      </c>
      <c r="F87" s="48"/>
      <c r="G87" s="48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21.0" hidden="1" customHeight="1">
      <c r="A88" s="49"/>
      <c r="B88" s="119" t="str">
        <f>HYPERLINK("http://b19080.vr.mirapolis.ru/mira/s/XBKrNh","ссылка на регистрацию")</f>
        <v>ссылка на регистрацию</v>
      </c>
      <c r="C88" s="96"/>
      <c r="D88" s="118" t="str">
        <f>HYPERLINK("http://b19080.vr.mirapolis.ru/mira/s/GcyhXc","ссылка на регистрацию")</f>
        <v>ссылка на регистрацию</v>
      </c>
      <c r="E88" s="118" t="str">
        <f>HYPERLINK("http://b19080.vr.mirapolis.ru/mira/s/ybFhkZ","ссылка для регистрации")</f>
        <v>ссылка для регистрации</v>
      </c>
      <c r="F88" s="50"/>
      <c r="G88" s="50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hidden="1" customHeight="1">
      <c r="A89" s="100">
        <v>17.0</v>
      </c>
      <c r="B89" s="101">
        <v>18.0</v>
      </c>
      <c r="C89" s="102">
        <v>19.0</v>
      </c>
      <c r="D89" s="103">
        <v>20.0</v>
      </c>
      <c r="E89" s="92">
        <v>21.0</v>
      </c>
      <c r="F89" s="92">
        <v>22.0</v>
      </c>
      <c r="G89" s="92">
        <v>23.0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hidden="1" customHeight="1">
      <c r="A90" s="55"/>
      <c r="B90" s="56" t="s">
        <v>26</v>
      </c>
      <c r="C90" s="105"/>
      <c r="D90" s="120" t="s">
        <v>47</v>
      </c>
      <c r="E90" s="46"/>
      <c r="F90" s="48"/>
      <c r="G90" s="48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21.75" hidden="1" customHeight="1">
      <c r="A91" s="49"/>
      <c r="B91" s="116" t="str">
        <f>HYPERLINK("http://b19080.vr.mirapolis.ru/mira/s/a4JPIY","ссылка на регистрацию")</f>
        <v>ссылка на регистрацию</v>
      </c>
      <c r="C91" s="108"/>
      <c r="D91" s="121" t="str">
        <f>HYPERLINK("http://b19080.vr.mirapolis.ru/mira/s/6FiigC","ссылка на регистрацию")</f>
        <v>ссылка на регистрацию</v>
      </c>
      <c r="E91" s="50"/>
      <c r="F91" s="50"/>
      <c r="G91" s="50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hidden="1" customHeight="1">
      <c r="A92" s="100">
        <v>24.0</v>
      </c>
      <c r="B92" s="92">
        <v>25.0</v>
      </c>
      <c r="C92" s="100">
        <v>26.0</v>
      </c>
      <c r="D92" s="92">
        <v>27.0</v>
      </c>
      <c r="E92" s="92">
        <v>28.0</v>
      </c>
      <c r="F92" s="92">
        <v>29.0</v>
      </c>
      <c r="G92" s="92">
        <v>30.0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hidden="1" customHeight="1">
      <c r="A93" s="110"/>
      <c r="B93" s="110"/>
      <c r="C93" s="79" t="s">
        <v>38</v>
      </c>
      <c r="D93" s="70"/>
      <c r="E93" s="48"/>
      <c r="F93" s="48"/>
      <c r="G93" s="48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24.0" hidden="1" customHeight="1">
      <c r="A94" s="111"/>
      <c r="B94" s="112"/>
      <c r="C94" s="118" t="str">
        <f>HYPERLINK("http://b19080.vr.mirapolis.ru/mira/s/vTzyJ4","ссылка на регистрацию")</f>
        <v>ссылка на регистрацию</v>
      </c>
      <c r="D94" s="72"/>
      <c r="E94" s="50"/>
      <c r="F94" s="50"/>
      <c r="G94" s="50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hidden="1" customHeight="1">
      <c r="A95" s="102">
        <v>31.0</v>
      </c>
      <c r="B95" s="113">
        <v>1.0</v>
      </c>
      <c r="C95" s="113">
        <v>2.0</v>
      </c>
      <c r="D95" s="113">
        <v>3.0</v>
      </c>
      <c r="E95" s="114">
        <v>4.0</v>
      </c>
      <c r="F95" s="114">
        <v>5.0</v>
      </c>
      <c r="G95" s="114">
        <v>6.0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hidden="1" customHeight="1">
      <c r="A97" s="3"/>
      <c r="B97" s="3"/>
      <c r="C97" s="3"/>
      <c r="D97" s="3"/>
      <c r="E97" s="3"/>
      <c r="F97" s="3"/>
      <c r="G97" s="12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hidden="1" customHeight="1">
      <c r="A98" s="123" t="s">
        <v>48</v>
      </c>
      <c r="B98" s="35"/>
      <c r="C98" s="35"/>
      <c r="D98" s="35"/>
      <c r="E98" s="35"/>
      <c r="F98" s="35"/>
      <c r="G98" s="3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hidden="1" customHeight="1">
      <c r="A99" s="124" t="s">
        <v>1</v>
      </c>
      <c r="B99" s="125" t="s">
        <v>2</v>
      </c>
      <c r="C99" s="125" t="s">
        <v>3</v>
      </c>
      <c r="D99" s="125" t="s">
        <v>4</v>
      </c>
      <c r="E99" s="125" t="s">
        <v>5</v>
      </c>
      <c r="F99" s="126" t="s">
        <v>6</v>
      </c>
      <c r="G99" s="126" t="s">
        <v>7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hidden="1" customHeight="1">
      <c r="A100" s="127">
        <v>31.0</v>
      </c>
      <c r="B100" s="67">
        <v>1.0</v>
      </c>
      <c r="C100" s="67">
        <v>2.0</v>
      </c>
      <c r="D100" s="67">
        <v>3.0</v>
      </c>
      <c r="E100" s="66">
        <v>4.0</v>
      </c>
      <c r="F100" s="66">
        <v>5.0</v>
      </c>
      <c r="G100" s="66">
        <v>6.0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hidden="1" customHeight="1">
      <c r="A101" s="128"/>
      <c r="B101" s="129"/>
      <c r="C101" s="130" t="s">
        <v>49</v>
      </c>
      <c r="D101" s="131"/>
      <c r="E101" s="131"/>
      <c r="F101" s="129"/>
      <c r="G101" s="13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hidden="1" customHeight="1">
      <c r="A102" s="49"/>
      <c r="B102" s="50"/>
      <c r="C102" s="133" t="str">
        <f>HYPERLINK("http://b19080.vr.mirapolis.ru/mira/s/PGFUzq","ссылка на регистрацию")</f>
        <v>ссылка на регистрацию</v>
      </c>
      <c r="D102" s="134"/>
      <c r="E102" s="134"/>
      <c r="F102" s="50"/>
      <c r="G102" s="50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hidden="1" customHeight="1">
      <c r="A103" s="135">
        <v>7.0</v>
      </c>
      <c r="B103" s="68">
        <v>8.0</v>
      </c>
      <c r="C103" s="68">
        <v>9.0</v>
      </c>
      <c r="D103" s="68">
        <v>10.0</v>
      </c>
      <c r="E103" s="68">
        <v>11.0</v>
      </c>
      <c r="F103" s="66">
        <v>12.0</v>
      </c>
      <c r="G103" s="66">
        <v>13.0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hidden="1" customHeight="1">
      <c r="A104" s="128"/>
      <c r="B104" s="130" t="s">
        <v>50</v>
      </c>
      <c r="C104" s="130" t="s">
        <v>51</v>
      </c>
      <c r="D104" s="136" t="s">
        <v>52</v>
      </c>
      <c r="E104" s="131"/>
      <c r="F104" s="132"/>
      <c r="G104" s="13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hidden="1" customHeight="1">
      <c r="A105" s="49"/>
      <c r="B105" s="137" t="str">
        <f>HYPERLINK("http://b19080.vr.mirapolis.ru/mira/s/RTivJZ","ссылка на регистрацию")</f>
        <v>ссылка на регистрацию</v>
      </c>
      <c r="C105" s="133" t="str">
        <f>HYPERLINK("http://b19080.vr.mirapolis.ru/mira/s/w6VYeI","ссылка на регистрацию")</f>
        <v>ссылка на регистрацию</v>
      </c>
      <c r="D105" s="133" t="str">
        <f>HYPERLINK("http://b19080.vr.mirapolis.ru/mira/s/rXUJHG","ссылка на регистрацию")</f>
        <v>ссылка на регистрацию</v>
      </c>
      <c r="E105" s="134"/>
      <c r="F105" s="50"/>
      <c r="G105" s="50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hidden="1" customHeight="1">
      <c r="A106" s="75">
        <v>14.0</v>
      </c>
      <c r="B106" s="68">
        <v>15.0</v>
      </c>
      <c r="C106" s="68">
        <v>16.0</v>
      </c>
      <c r="D106" s="68">
        <v>17.0</v>
      </c>
      <c r="E106" s="68">
        <v>18.0</v>
      </c>
      <c r="F106" s="66">
        <v>19.0</v>
      </c>
      <c r="G106" s="66">
        <v>20.0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hidden="1" customHeight="1">
      <c r="A107" s="138"/>
      <c r="B107" s="136" t="s">
        <v>53</v>
      </c>
      <c r="C107" s="136" t="s">
        <v>54</v>
      </c>
      <c r="D107" s="136" t="s">
        <v>55</v>
      </c>
      <c r="E107" s="129"/>
      <c r="F107" s="132"/>
      <c r="G107" s="13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hidden="1" customHeight="1">
      <c r="A108" s="49"/>
      <c r="B108" s="133" t="str">
        <f>HYPERLINK("http://b19080.vr.mirapolis.ru/mira/s/ussbps","ссылка на регистрацию")</f>
        <v>ссылка на регистрацию</v>
      </c>
      <c r="C108" s="139" t="str">
        <f>HYPERLINK("http://b19080.vr.mirapolis.ru/mira/s/nHt9JP","ссылка на регистрацию")</f>
        <v>ссылка на регистрацию</v>
      </c>
      <c r="D108" s="133" t="str">
        <f>HYPERLINK("http://b19080.vr.mirapolis.ru/mira/s/iaiaLt","ссылка на регистрацию")</f>
        <v>ссылка на регистрацию</v>
      </c>
      <c r="E108" s="134"/>
      <c r="F108" s="50"/>
      <c r="G108" s="5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hidden="1" customHeight="1">
      <c r="A109" s="75">
        <v>21.0</v>
      </c>
      <c r="B109" s="68">
        <v>22.0</v>
      </c>
      <c r="C109" s="68">
        <v>23.0</v>
      </c>
      <c r="D109" s="68">
        <v>24.0</v>
      </c>
      <c r="E109" s="68">
        <v>25.0</v>
      </c>
      <c r="F109" s="66">
        <v>26.0</v>
      </c>
      <c r="G109" s="66">
        <v>27.0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78.75" hidden="1" customHeight="1">
      <c r="A110" s="129"/>
      <c r="B110" s="130" t="s">
        <v>56</v>
      </c>
      <c r="C110" s="130" t="s">
        <v>57</v>
      </c>
      <c r="D110" s="129"/>
      <c r="E110" s="132"/>
      <c r="F110" s="132"/>
      <c r="G110" s="13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hidden="1" customHeight="1">
      <c r="A111" s="134"/>
      <c r="B111" s="133" t="str">
        <f>HYPERLINK("http://b19080.vr.mirapolis.ru/mira/s/N2ohEm","ссылка на регистрацию")</f>
        <v>ссылка на регистрацию</v>
      </c>
      <c r="C111" s="133" t="str">
        <f>HYPERLINK("http://b19080.vr.mirapolis.ru/mira/s/UHVDdX","ссылка на регистрацию")</f>
        <v>ссылка на регистрацию</v>
      </c>
      <c r="D111" s="134"/>
      <c r="E111" s="50"/>
      <c r="F111" s="50"/>
      <c r="G111" s="50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hidden="1" customHeight="1">
      <c r="A112" s="75">
        <v>28.0</v>
      </c>
      <c r="B112" s="67">
        <v>29.0</v>
      </c>
      <c r="C112" s="67">
        <v>30.0</v>
      </c>
      <c r="D112" s="84">
        <v>1.0</v>
      </c>
      <c r="E112" s="85">
        <v>2.0</v>
      </c>
      <c r="F112" s="85">
        <v>3.0</v>
      </c>
      <c r="G112" s="85">
        <v>4.0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hidden="1" customHeight="1">
      <c r="A113" s="138"/>
      <c r="B113" s="131"/>
      <c r="C113" s="131"/>
      <c r="D113" s="131"/>
      <c r="E113" s="132"/>
      <c r="F113" s="132"/>
      <c r="G113" s="13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hidden="1" customHeight="1">
      <c r="A114" s="49"/>
      <c r="B114" s="134"/>
      <c r="C114" s="134"/>
      <c r="D114" s="134"/>
      <c r="E114" s="50"/>
      <c r="F114" s="50"/>
      <c r="G114" s="50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hidden="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hidden="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hidden="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hidden="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hidden="1" customHeight="1">
      <c r="A120" s="140" t="s">
        <v>58</v>
      </c>
      <c r="B120" s="35"/>
      <c r="C120" s="35"/>
      <c r="D120" s="35"/>
      <c r="E120" s="35"/>
      <c r="F120" s="35"/>
      <c r="G120" s="36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hidden="1" customHeight="1">
      <c r="A121" s="124" t="s">
        <v>1</v>
      </c>
      <c r="B121" s="125" t="s">
        <v>2</v>
      </c>
      <c r="C121" s="141" t="s">
        <v>3</v>
      </c>
      <c r="D121" s="125" t="s">
        <v>4</v>
      </c>
      <c r="E121" s="125" t="s">
        <v>5</v>
      </c>
      <c r="F121" s="126" t="s">
        <v>6</v>
      </c>
      <c r="G121" s="126" t="s">
        <v>7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hidden="1" customHeight="1">
      <c r="A122" s="89">
        <v>28.0</v>
      </c>
      <c r="B122" s="90">
        <v>29.0</v>
      </c>
      <c r="C122" s="142">
        <v>42704.0</v>
      </c>
      <c r="D122" s="91">
        <v>1.0</v>
      </c>
      <c r="E122" s="91">
        <v>2.0</v>
      </c>
      <c r="F122" s="143">
        <v>3.0</v>
      </c>
      <c r="G122" s="143">
        <v>4.0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hidden="1" customHeight="1">
      <c r="A123" s="128"/>
      <c r="B123" s="129"/>
      <c r="C123" s="130" t="s">
        <v>59</v>
      </c>
      <c r="D123" s="144" t="s">
        <v>60</v>
      </c>
      <c r="E123" s="131"/>
      <c r="F123" s="129"/>
      <c r="G123" s="13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25.5" hidden="1" customHeight="1">
      <c r="A124" s="49"/>
      <c r="B124" s="50"/>
      <c r="C124" s="145" t="str">
        <f>HYPERLINK("http://b19080.vr.mirapolis.ru/mira/s/5eWFU3","ссылка для регистраци")</f>
        <v>ссылка для регистраци</v>
      </c>
      <c r="D124" s="146" t="str">
        <f>HYPERLINK("http://b19080.vr.mirapolis.ru/mira/s/z5UTsc","ссылка для регистраци")</f>
        <v>ссылка для регистраци</v>
      </c>
      <c r="E124" s="134"/>
      <c r="F124" s="50"/>
      <c r="G124" s="50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hidden="1" customHeight="1">
      <c r="A125" s="99">
        <v>5.0</v>
      </c>
      <c r="B125" s="92">
        <v>6.0</v>
      </c>
      <c r="C125" s="92">
        <v>7.0</v>
      </c>
      <c r="D125" s="92">
        <v>8.0</v>
      </c>
      <c r="E125" s="92">
        <v>9.0</v>
      </c>
      <c r="F125" s="143">
        <v>10.0</v>
      </c>
      <c r="G125" s="143">
        <v>11.0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hidden="1" customHeight="1">
      <c r="A126" s="128"/>
      <c r="B126" s="130" t="s">
        <v>61</v>
      </c>
      <c r="C126" s="147"/>
      <c r="D126" s="130" t="s">
        <v>62</v>
      </c>
      <c r="E126" s="131"/>
      <c r="F126" s="132"/>
      <c r="G126" s="13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36.75" hidden="1" customHeight="1">
      <c r="A127" s="49"/>
      <c r="B127" s="148" t="str">
        <f>HYPERLINK("http://b19080.vr.mirapolis.ru/mira/s/tUz2zl","ссылка для регистраци")</f>
        <v>ссылка для регистраци</v>
      </c>
      <c r="C127" s="149"/>
      <c r="D127" s="145" t="str">
        <f>HYPERLINK("http://b19080.vr.mirapolis.ru/mira/s/IJXauy","ссылка для регистрации")</f>
        <v>ссылка для регистрации</v>
      </c>
      <c r="E127" s="134"/>
      <c r="F127" s="50"/>
      <c r="G127" s="50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hidden="1" customHeight="1">
      <c r="A128" s="100">
        <v>12.0</v>
      </c>
      <c r="B128" s="92"/>
      <c r="C128" s="92">
        <v>14.0</v>
      </c>
      <c r="D128" s="92">
        <v>15.0</v>
      </c>
      <c r="E128" s="92">
        <v>16.0</v>
      </c>
      <c r="F128" s="143">
        <v>17.0</v>
      </c>
      <c r="G128" s="143">
        <v>18.0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hidden="1" customHeight="1">
      <c r="A129" s="138"/>
      <c r="B129" s="150"/>
      <c r="C129" s="150"/>
      <c r="D129" s="150"/>
      <c r="E129" s="129"/>
      <c r="F129" s="132"/>
      <c r="G129" s="13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hidden="1" customHeight="1">
      <c r="A130" s="49"/>
      <c r="B130" s="151"/>
      <c r="C130" s="151"/>
      <c r="D130" s="151"/>
      <c r="E130" s="134"/>
      <c r="F130" s="50"/>
      <c r="G130" s="50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hidden="1" customHeight="1">
      <c r="A131" s="100">
        <v>19.0</v>
      </c>
      <c r="B131" s="92">
        <v>20.0</v>
      </c>
      <c r="C131" s="92">
        <v>21.0</v>
      </c>
      <c r="D131" s="92">
        <v>22.0</v>
      </c>
      <c r="E131" s="92">
        <v>23.0</v>
      </c>
      <c r="F131" s="143">
        <v>24.0</v>
      </c>
      <c r="G131" s="143">
        <v>25.0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hidden="1" customHeight="1">
      <c r="A132" s="129"/>
      <c r="B132" s="147"/>
      <c r="C132" s="147"/>
      <c r="D132" s="129"/>
      <c r="E132" s="132"/>
      <c r="F132" s="132"/>
      <c r="G132" s="13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hidden="1" customHeight="1">
      <c r="A133" s="134"/>
      <c r="B133" s="151"/>
      <c r="C133" s="151"/>
      <c r="D133" s="134"/>
      <c r="E133" s="50"/>
      <c r="F133" s="50"/>
      <c r="G133" s="50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hidden="1" customHeight="1">
      <c r="A134" s="100">
        <v>26.0</v>
      </c>
      <c r="B134" s="91">
        <v>27.0</v>
      </c>
      <c r="C134" s="91">
        <v>28.0</v>
      </c>
      <c r="D134" s="91">
        <v>29.0</v>
      </c>
      <c r="E134" s="152">
        <v>30.0</v>
      </c>
      <c r="F134" s="153">
        <v>31.0</v>
      </c>
      <c r="G134" s="153">
        <v>1.0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hidden="1" customHeight="1">
      <c r="A135" s="138"/>
      <c r="B135" s="131"/>
      <c r="C135" s="131"/>
      <c r="D135" s="131"/>
      <c r="E135" s="132"/>
      <c r="F135" s="132"/>
      <c r="G135" s="13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hidden="1" customHeight="1">
      <c r="A136" s="49"/>
      <c r="B136" s="134"/>
      <c r="C136" s="134"/>
      <c r="D136" s="134"/>
      <c r="E136" s="50"/>
      <c r="F136" s="50"/>
      <c r="G136" s="50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35.25" hidden="1" customHeight="1">
      <c r="A137" s="154" t="s">
        <v>63</v>
      </c>
      <c r="B137" s="35"/>
      <c r="C137" s="35"/>
      <c r="D137" s="35"/>
      <c r="E137" s="35"/>
      <c r="F137" s="35"/>
      <c r="G137" s="36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hidden="1" customHeight="1">
      <c r="A138" s="124" t="s">
        <v>1</v>
      </c>
      <c r="B138" s="125" t="s">
        <v>2</v>
      </c>
      <c r="C138" s="125" t="s">
        <v>3</v>
      </c>
      <c r="D138" s="125" t="s">
        <v>4</v>
      </c>
      <c r="E138" s="125" t="s">
        <v>5</v>
      </c>
      <c r="F138" s="126" t="s">
        <v>6</v>
      </c>
      <c r="G138" s="126" t="s">
        <v>7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hidden="1" customHeight="1">
      <c r="A139" s="127">
        <v>30.0</v>
      </c>
      <c r="B139" s="155">
        <v>31.0</v>
      </c>
      <c r="C139" s="67">
        <v>1.0</v>
      </c>
      <c r="D139" s="67">
        <v>2.0</v>
      </c>
      <c r="E139" s="67">
        <v>3.0</v>
      </c>
      <c r="F139" s="66">
        <v>4.0</v>
      </c>
      <c r="G139" s="66">
        <v>5.0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hidden="1" customHeight="1">
      <c r="A140" s="128"/>
      <c r="B140" s="129"/>
      <c r="C140" s="156"/>
      <c r="D140" s="156"/>
      <c r="E140" s="131"/>
      <c r="F140" s="129"/>
      <c r="G140" s="13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hidden="1" customHeight="1">
      <c r="A141" s="49"/>
      <c r="B141" s="50"/>
      <c r="C141" s="157"/>
      <c r="D141" s="157"/>
      <c r="E141" s="134"/>
      <c r="F141" s="50"/>
      <c r="G141" s="50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hidden="1" customHeight="1">
      <c r="A142" s="135">
        <v>6.0</v>
      </c>
      <c r="B142" s="68">
        <v>7.0</v>
      </c>
      <c r="C142" s="68">
        <v>8.0</v>
      </c>
      <c r="D142" s="68">
        <v>9.0</v>
      </c>
      <c r="E142" s="68">
        <v>10.0</v>
      </c>
      <c r="F142" s="66">
        <v>11.0</v>
      </c>
      <c r="G142" s="66">
        <v>12.0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hidden="1" customHeight="1">
      <c r="A143" s="128"/>
      <c r="B143" s="131"/>
      <c r="C143" s="156"/>
      <c r="D143" s="147"/>
      <c r="E143" s="130" t="s">
        <v>64</v>
      </c>
      <c r="F143" s="132"/>
      <c r="G143" s="13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6.5" hidden="1" customHeight="1">
      <c r="A144" s="49"/>
      <c r="B144" s="157"/>
      <c r="C144" s="157"/>
      <c r="E144" s="158" t="str">
        <f>HYPERLINK("http://b19080.vr.mirapolis.ru/mira/s/eGpJ1q","ссылка для регистраци")</f>
        <v>ссылка для регистраци</v>
      </c>
      <c r="F144" s="50"/>
      <c r="G144" s="50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hidden="1" customHeight="1">
      <c r="A145" s="75">
        <v>13.0</v>
      </c>
      <c r="B145" s="68">
        <v>14.0</v>
      </c>
      <c r="C145" s="68">
        <v>15.0</v>
      </c>
      <c r="D145" s="68">
        <v>16.0</v>
      </c>
      <c r="E145" s="68">
        <v>17.0</v>
      </c>
      <c r="F145" s="66">
        <v>18.0</v>
      </c>
      <c r="G145" s="66">
        <v>19.0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hidden="1" customHeight="1">
      <c r="A146" s="138"/>
      <c r="B146" s="156"/>
      <c r="C146" s="136" t="s">
        <v>65</v>
      </c>
      <c r="D146" s="156"/>
      <c r="E146" s="136" t="s">
        <v>66</v>
      </c>
      <c r="F146" s="132"/>
      <c r="G146" s="13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20.25" hidden="1" customHeight="1">
      <c r="A147" s="49"/>
      <c r="B147" s="157"/>
      <c r="C147" s="159" t="str">
        <f>HYPERLINK("http://b19080.vr.mirapolis.ru/mira/s/MCtWz3","ссылка для регистраци")</f>
        <v>ссылка для регистраци</v>
      </c>
      <c r="D147" s="157"/>
      <c r="E147" s="159" t="str">
        <f>HYPERLINK("http://b19080.vr.mirapolis.ru/mira/s/4ffR47","ссылка для регистраци")</f>
        <v>ссылка для регистраци</v>
      </c>
      <c r="F147" s="50"/>
      <c r="G147" s="50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hidden="1" customHeight="1">
      <c r="A148" s="75">
        <v>20.0</v>
      </c>
      <c r="B148" s="68">
        <v>21.0</v>
      </c>
      <c r="C148" s="68">
        <v>22.0</v>
      </c>
      <c r="D148" s="68">
        <v>23.0</v>
      </c>
      <c r="E148" s="68">
        <v>24.0</v>
      </c>
      <c r="F148" s="66">
        <v>25.0</v>
      </c>
      <c r="G148" s="66">
        <v>26.0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hidden="1" customHeight="1">
      <c r="A149" s="129"/>
      <c r="B149" s="130" t="s">
        <v>67</v>
      </c>
      <c r="C149" s="156"/>
      <c r="D149" s="132"/>
      <c r="E149" s="132"/>
      <c r="F149" s="132"/>
      <c r="G149" s="13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hidden="1" customHeight="1">
      <c r="A150" s="134"/>
      <c r="B150" s="159" t="str">
        <f>HYPERLINK("http://b19080.vr.mirapolis.ru/mira/s/8r35Bq","ссылка для регистраци")</f>
        <v>ссылка для регистраци</v>
      </c>
      <c r="C150" s="157"/>
      <c r="D150" s="50"/>
      <c r="E150" s="50"/>
      <c r="F150" s="50"/>
      <c r="G150" s="50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hidden="1" customHeight="1">
      <c r="A151" s="75">
        <v>27.0</v>
      </c>
      <c r="B151" s="67">
        <v>28.0</v>
      </c>
      <c r="C151" s="155">
        <v>1.0</v>
      </c>
      <c r="D151" s="155">
        <v>2.0</v>
      </c>
      <c r="E151" s="160">
        <v>3.0</v>
      </c>
      <c r="F151" s="161">
        <v>4.0</v>
      </c>
      <c r="G151" s="161">
        <v>5.0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hidden="1" customHeight="1">
      <c r="A152" s="162" t="s">
        <v>68</v>
      </c>
      <c r="B152" s="130" t="s">
        <v>69</v>
      </c>
      <c r="C152" s="131"/>
      <c r="D152" s="131"/>
      <c r="E152" s="132"/>
      <c r="F152" s="132"/>
      <c r="G152" s="13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hidden="1" customHeight="1">
      <c r="A153" s="163" t="str">
        <f>HYPERLINK("http://b19080.vr.mirapolis.ru/mira/s/l2NZQW","ссылка для регистрации")</f>
        <v>ссылка для регистрации</v>
      </c>
      <c r="B153" s="164" t="str">
        <f>HYPERLINK("http://b19080.vr.mirapolis.ru/mira/s/aYelpg","ссылка для регистрации")</f>
        <v>ссылка для регистрации</v>
      </c>
      <c r="C153" s="134"/>
      <c r="D153" s="134"/>
      <c r="E153" s="50"/>
      <c r="F153" s="50"/>
      <c r="G153" s="50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hidden="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154" t="s">
        <v>70</v>
      </c>
      <c r="B156" s="35"/>
      <c r="C156" s="35"/>
      <c r="D156" s="35"/>
      <c r="E156" s="35"/>
      <c r="F156" s="35"/>
      <c r="G156" s="36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124" t="s">
        <v>1</v>
      </c>
      <c r="B157" s="125" t="s">
        <v>2</v>
      </c>
      <c r="C157" s="125" t="s">
        <v>3</v>
      </c>
      <c r="D157" s="125" t="s">
        <v>4</v>
      </c>
      <c r="E157" s="125" t="s">
        <v>5</v>
      </c>
      <c r="F157" s="126" t="s">
        <v>6</v>
      </c>
      <c r="G157" s="126" t="s">
        <v>7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165">
        <v>27.0</v>
      </c>
      <c r="B158" s="84">
        <v>28.0</v>
      </c>
      <c r="C158" s="67">
        <v>1.0</v>
      </c>
      <c r="D158" s="67">
        <v>2.0</v>
      </c>
      <c r="E158" s="166">
        <v>3.0</v>
      </c>
      <c r="F158" s="161">
        <v>4.0</v>
      </c>
      <c r="G158" s="161">
        <v>5.0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128"/>
      <c r="B159" s="129"/>
      <c r="C159" s="130" t="s">
        <v>71</v>
      </c>
      <c r="D159" s="130" t="s">
        <v>72</v>
      </c>
      <c r="E159" s="131"/>
      <c r="F159" s="129"/>
      <c r="G159" s="13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49"/>
      <c r="B160" s="50"/>
      <c r="C160" s="149" t="str">
        <f>HYPERLINK("http://b19080.vr.mirapolis.ru/mira/s/TECW1U","ссылка для регистрации")</f>
        <v>ссылка для регистрации</v>
      </c>
      <c r="D160" s="149" t="str">
        <f>HYPERLINK("http://b19080.vr.mirapolis.ru/mira/s/JaV1Se","ссылка для регистрации")</f>
        <v>ссылка для регистрации</v>
      </c>
      <c r="E160" s="134"/>
      <c r="F160" s="50"/>
      <c r="G160" s="50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135">
        <v>6.0</v>
      </c>
      <c r="B161" s="68">
        <v>7.0</v>
      </c>
      <c r="C161" s="68">
        <v>8.0</v>
      </c>
      <c r="D161" s="68">
        <v>9.0</v>
      </c>
      <c r="E161" s="68">
        <v>10.0</v>
      </c>
      <c r="F161" s="66">
        <v>11.0</v>
      </c>
      <c r="G161" s="66">
        <v>12.0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130" t="s">
        <v>73</v>
      </c>
      <c r="B162" s="156"/>
      <c r="C162" s="156"/>
      <c r="D162" s="156"/>
      <c r="E162" s="131"/>
      <c r="F162" s="132"/>
      <c r="G162" s="13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149" t="str">
        <f>HYPERLINK("http://b19080.vr.mirapolis.ru/mira/s/pmQTsK","ссылка для регистрации")</f>
        <v>ссылка для регистрации</v>
      </c>
      <c r="B163" s="157"/>
      <c r="C163" s="157"/>
      <c r="D163" s="157"/>
      <c r="E163" s="134"/>
      <c r="F163" s="50"/>
      <c r="G163" s="50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75">
        <v>13.0</v>
      </c>
      <c r="B164" s="68">
        <v>14.0</v>
      </c>
      <c r="C164" s="68">
        <v>15.0</v>
      </c>
      <c r="D164" s="68">
        <v>16.0</v>
      </c>
      <c r="E164" s="68">
        <v>17.0</v>
      </c>
      <c r="F164" s="66">
        <v>18.0</v>
      </c>
      <c r="G164" s="66">
        <v>19.0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138"/>
      <c r="B165" s="156"/>
      <c r="C165" s="130" t="s">
        <v>74</v>
      </c>
      <c r="D165" s="130" t="s">
        <v>75</v>
      </c>
      <c r="E165" s="129"/>
      <c r="F165" s="132"/>
      <c r="G165" s="13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49"/>
      <c r="B166" s="157"/>
      <c r="C166" s="149" t="str">
        <f>HYPERLINK("http://b19080.vr.mirapolis.ru/mira/s/RdAreP","ссылка для регистрации")</f>
        <v>ссылка для регистрации</v>
      </c>
      <c r="D166" s="149" t="str">
        <f>HYPERLINK("http://b19080.vr.mirapolis.ru/mira/s/MUFVMM","ссылка для регистрации")</f>
        <v>ссылка для регистрации</v>
      </c>
      <c r="E166" s="134"/>
      <c r="F166" s="50"/>
      <c r="G166" s="50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75">
        <v>20.0</v>
      </c>
      <c r="B167" s="68">
        <v>21.0</v>
      </c>
      <c r="C167" s="68">
        <v>22.0</v>
      </c>
      <c r="D167" s="68">
        <v>23.0</v>
      </c>
      <c r="E167" s="68">
        <v>24.0</v>
      </c>
      <c r="F167" s="66">
        <v>25.0</v>
      </c>
      <c r="G167" s="66">
        <v>26.0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129"/>
      <c r="B168" s="130" t="s">
        <v>76</v>
      </c>
      <c r="C168" s="156"/>
      <c r="D168" s="130" t="s">
        <v>77</v>
      </c>
      <c r="E168" s="132"/>
      <c r="F168" s="132"/>
      <c r="G168" s="13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134"/>
      <c r="B169" s="145" t="str">
        <f>HYPERLINK("http://b19080.vr.mirapolis.ru/mira/s/HYg8rS","ссылка для регистрации")</f>
        <v>ссылка для регистрации</v>
      </c>
      <c r="C169" s="157"/>
      <c r="D169" s="149" t="str">
        <f>HYPERLINK("http://b19080.vr.mirapolis.ru/mira/s/nXnPSI","ссылка для регистрации")</f>
        <v>ссылка для регистрации</v>
      </c>
      <c r="E169" s="50"/>
      <c r="F169" s="50"/>
      <c r="G169" s="50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75">
        <v>27.0</v>
      </c>
      <c r="B170" s="67">
        <v>28.0</v>
      </c>
      <c r="C170" s="67">
        <v>29.0</v>
      </c>
      <c r="D170" s="67">
        <v>30.0</v>
      </c>
      <c r="E170" s="166">
        <v>31.0</v>
      </c>
      <c r="F170" s="161">
        <v>1.0</v>
      </c>
      <c r="G170" s="161">
        <v>2.0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138"/>
      <c r="B171" s="156"/>
      <c r="C171" s="131"/>
      <c r="D171" s="130" t="s">
        <v>78</v>
      </c>
      <c r="E171" s="132"/>
      <c r="F171" s="132"/>
      <c r="G171" s="13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49"/>
      <c r="B172" s="157"/>
      <c r="C172" s="134"/>
      <c r="D172" s="149" t="str">
        <f>HYPERLINK("http://b19080.vr.mirapolis.ru/mira/s/gzhXTE","ссылка для регистрации")</f>
        <v>ссылка для регистрации</v>
      </c>
      <c r="E172" s="50"/>
      <c r="F172" s="50"/>
      <c r="G172" s="5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167"/>
      <c r="B173" s="167"/>
      <c r="C173" s="167"/>
      <c r="D173" s="167"/>
      <c r="E173" s="167"/>
      <c r="F173" s="167"/>
      <c r="G173" s="16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168"/>
      <c r="B174" s="168"/>
      <c r="C174" s="168"/>
      <c r="D174" s="168"/>
      <c r="E174" s="168"/>
      <c r="F174" s="168"/>
      <c r="G174" s="168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169" t="s">
        <v>79</v>
      </c>
      <c r="B175" s="170"/>
      <c r="C175" s="170"/>
      <c r="D175" s="170"/>
      <c r="E175" s="170"/>
      <c r="F175" s="170"/>
      <c r="G175" s="5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124" t="s">
        <v>1</v>
      </c>
      <c r="B176" s="125" t="s">
        <v>2</v>
      </c>
      <c r="C176" s="125" t="s">
        <v>3</v>
      </c>
      <c r="D176" s="125" t="s">
        <v>4</v>
      </c>
      <c r="E176" s="125" t="s">
        <v>5</v>
      </c>
      <c r="F176" s="126" t="s">
        <v>6</v>
      </c>
      <c r="G176" s="126" t="s">
        <v>7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171">
        <v>3.0</v>
      </c>
      <c r="B177" s="67">
        <v>4.0</v>
      </c>
      <c r="C177" s="67">
        <v>5.0</v>
      </c>
      <c r="D177" s="67">
        <v>6.0</v>
      </c>
      <c r="E177" s="166">
        <v>7.0</v>
      </c>
      <c r="F177" s="161">
        <v>8.0</v>
      </c>
      <c r="G177" s="161">
        <v>9.0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130" t="s">
        <v>80</v>
      </c>
      <c r="B178" s="156"/>
      <c r="C178" s="156"/>
      <c r="D178" s="130" t="s">
        <v>81</v>
      </c>
      <c r="E178" s="131"/>
      <c r="F178" s="129"/>
      <c r="G178" s="13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172" t="str">
        <f>HYPERLINK("http://b19080.vr.mirapolis.ru/mira/s/aJy64n","ссылка для регистрации")</f>
        <v>ссылка для регистрации</v>
      </c>
      <c r="B179" s="173"/>
      <c r="C179" s="157"/>
      <c r="D179" s="174" t="str">
        <f>HYPERLINK("http://b19080.vr.mirapolis.ru/mira/s/ZeZjms","ссылка для регистрации")</f>
        <v>ссылка для регистрации</v>
      </c>
      <c r="E179" s="134"/>
      <c r="F179" s="50"/>
      <c r="G179" s="50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135">
        <v>10.0</v>
      </c>
      <c r="B180" s="68">
        <v>11.0</v>
      </c>
      <c r="C180" s="68">
        <v>12.0</v>
      </c>
      <c r="D180" s="68">
        <v>13.0</v>
      </c>
      <c r="E180" s="68">
        <v>14.0</v>
      </c>
      <c r="F180" s="66">
        <v>15.0</v>
      </c>
      <c r="G180" s="66">
        <v>16.0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175"/>
      <c r="B181" s="131"/>
      <c r="C181" s="130" t="s">
        <v>82</v>
      </c>
      <c r="D181" s="156"/>
      <c r="E181" s="130" t="s">
        <v>83</v>
      </c>
      <c r="F181" s="132"/>
      <c r="G181" s="13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176"/>
      <c r="B182" s="157"/>
      <c r="C182" s="174" t="str">
        <f>HYPERLINK("http://b19080.vr.mirapolis.ru/mira/s/u65CnV","ссылка для регистрации")</f>
        <v>ссылка для регистрации</v>
      </c>
      <c r="D182" s="157"/>
      <c r="E182" s="174" t="str">
        <f>HYPERLINK("http://b19080.vr.mirapolis.ru/mira/s/UV0gh9","ссылка для регистрации")</f>
        <v>ссылка для регистрации</v>
      </c>
      <c r="F182" s="50"/>
      <c r="G182" s="50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75">
        <v>17.0</v>
      </c>
      <c r="B183" s="68">
        <v>18.0</v>
      </c>
      <c r="C183" s="68">
        <v>19.0</v>
      </c>
      <c r="D183" s="68">
        <v>20.0</v>
      </c>
      <c r="E183" s="68">
        <v>21.0</v>
      </c>
      <c r="F183" s="66">
        <v>22.0</v>
      </c>
      <c r="G183" s="66">
        <v>23.0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130" t="s">
        <v>84</v>
      </c>
      <c r="B184" s="156"/>
      <c r="C184" s="130" t="s">
        <v>85</v>
      </c>
      <c r="D184" s="156"/>
      <c r="E184" s="129"/>
      <c r="F184" s="132"/>
      <c r="G184" s="13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172" t="str">
        <f>HYPERLINK("http://b19080.vr.mirapolis.ru/mira/s/Euetlr","ссылка для регистрации")</f>
        <v>ссылка для регистрации</v>
      </c>
      <c r="B185" s="157"/>
      <c r="C185" s="174" t="str">
        <f>HYPERLINK("http://b19080.vr.mirapolis.ru/mira/s/RfQJup","ссылка для регистрации")</f>
        <v>ссылка для регистрации</v>
      </c>
      <c r="D185" s="157"/>
      <c r="E185" s="134"/>
      <c r="F185" s="50"/>
      <c r="G185" s="50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75">
        <v>24.0</v>
      </c>
      <c r="B186" s="68">
        <v>25.0</v>
      </c>
      <c r="C186" s="68">
        <v>26.0</v>
      </c>
      <c r="D186" s="68">
        <v>27.0</v>
      </c>
      <c r="E186" s="68">
        <v>28.0</v>
      </c>
      <c r="F186" s="66">
        <v>29.0</v>
      </c>
      <c r="G186" s="66">
        <v>30.0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138"/>
      <c r="B187" s="130" t="s">
        <v>86</v>
      </c>
      <c r="C187" s="156"/>
      <c r="D187" s="132"/>
      <c r="E187" s="130" t="s">
        <v>87</v>
      </c>
      <c r="F187" s="132"/>
      <c r="G187" s="13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177"/>
      <c r="B188" s="174" t="str">
        <f>HYPERLINK("http://b19080.vr.mirapolis.ru/mira/s/QKhlOG","ссылка для регистрации")</f>
        <v>ссылка для регистрации</v>
      </c>
      <c r="C188" s="157"/>
      <c r="D188" s="50"/>
      <c r="E188" s="174" t="str">
        <f>HYPERLINK("http://b19080.vr.mirapolis.ru/mira/s/Kb8X10","ссылка для регистрации")</f>
        <v>ссылка для регистрации</v>
      </c>
      <c r="F188" s="50"/>
      <c r="G188" s="5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167"/>
      <c r="B189" s="167"/>
      <c r="C189" s="167"/>
      <c r="D189" s="167"/>
      <c r="E189" s="167"/>
      <c r="F189" s="167"/>
      <c r="G189" s="16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168"/>
      <c r="B190" s="168"/>
      <c r="C190" s="168"/>
      <c r="D190" s="168"/>
      <c r="E190" s="168"/>
      <c r="F190" s="168"/>
      <c r="G190" s="168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169" t="s">
        <v>88</v>
      </c>
      <c r="B191" s="170"/>
      <c r="C191" s="170"/>
      <c r="D191" s="170"/>
      <c r="E191" s="170"/>
      <c r="F191" s="170"/>
      <c r="G191" s="50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124" t="s">
        <v>1</v>
      </c>
      <c r="B192" s="125" t="s">
        <v>2</v>
      </c>
      <c r="C192" s="125" t="s">
        <v>3</v>
      </c>
      <c r="D192" s="125" t="s">
        <v>4</v>
      </c>
      <c r="E192" s="125" t="s">
        <v>5</v>
      </c>
      <c r="F192" s="126" t="s">
        <v>6</v>
      </c>
      <c r="G192" s="126" t="s">
        <v>7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135">
        <v>1.0</v>
      </c>
      <c r="B193" s="67">
        <v>2.0</v>
      </c>
      <c r="C193" s="67">
        <v>3.0</v>
      </c>
      <c r="D193" s="67">
        <v>4.0</v>
      </c>
      <c r="E193" s="166">
        <v>5.0</v>
      </c>
      <c r="F193" s="161">
        <v>6.0</v>
      </c>
      <c r="G193" s="161">
        <v>7.0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128"/>
      <c r="B194" s="130" t="s">
        <v>89</v>
      </c>
      <c r="C194" s="156"/>
      <c r="D194" s="178" t="s">
        <v>90</v>
      </c>
      <c r="E194" s="131"/>
      <c r="F194" s="129"/>
      <c r="G194" s="13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49"/>
      <c r="B195" s="157"/>
      <c r="C195" s="157"/>
      <c r="D195" s="157"/>
      <c r="E195" s="134"/>
      <c r="F195" s="50"/>
      <c r="G195" s="50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135">
        <v>8.0</v>
      </c>
      <c r="B196" s="68">
        <v>9.0</v>
      </c>
      <c r="C196" s="68">
        <v>10.0</v>
      </c>
      <c r="D196" s="68">
        <v>11.0</v>
      </c>
      <c r="E196" s="68">
        <v>12.0</v>
      </c>
      <c r="F196" s="66">
        <v>13.0</v>
      </c>
      <c r="G196" s="66">
        <v>14.0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128"/>
      <c r="B197" s="131"/>
      <c r="C197" s="156"/>
      <c r="D197" s="156"/>
      <c r="E197" s="178" t="s">
        <v>91</v>
      </c>
      <c r="F197" s="132"/>
      <c r="G197" s="13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49"/>
      <c r="B198" s="157"/>
      <c r="C198" s="157"/>
      <c r="D198" s="157"/>
      <c r="E198" s="134"/>
      <c r="F198" s="50"/>
      <c r="G198" s="50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75">
        <v>15.0</v>
      </c>
      <c r="B199" s="68">
        <v>16.0</v>
      </c>
      <c r="C199" s="68">
        <v>17.0</v>
      </c>
      <c r="D199" s="68">
        <v>18.0</v>
      </c>
      <c r="E199" s="68">
        <v>19.0</v>
      </c>
      <c r="F199" s="66">
        <v>20.0</v>
      </c>
      <c r="G199" s="66">
        <v>21.0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130" t="s">
        <v>92</v>
      </c>
      <c r="B200" s="156"/>
      <c r="C200" s="178" t="s">
        <v>93</v>
      </c>
      <c r="D200" s="178" t="s">
        <v>94</v>
      </c>
      <c r="E200" s="129"/>
      <c r="F200" s="132"/>
      <c r="G200" s="13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179"/>
      <c r="B201" s="157"/>
      <c r="C201" s="157"/>
      <c r="D201" s="157"/>
      <c r="E201" s="134"/>
      <c r="F201" s="50"/>
      <c r="G201" s="50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75">
        <v>22.0</v>
      </c>
      <c r="B202" s="68">
        <v>23.0</v>
      </c>
      <c r="C202" s="92">
        <v>24.0</v>
      </c>
      <c r="D202" s="92">
        <v>25.0</v>
      </c>
      <c r="E202" s="92">
        <v>26.0</v>
      </c>
      <c r="F202" s="143">
        <v>27.0</v>
      </c>
      <c r="G202" s="143">
        <v>28.0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129"/>
      <c r="B203" s="156"/>
      <c r="C203" s="156"/>
      <c r="D203" s="132"/>
      <c r="E203" s="132"/>
      <c r="F203" s="132"/>
      <c r="G203" s="13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134"/>
      <c r="B204" s="157"/>
      <c r="C204" s="157"/>
      <c r="D204" s="50"/>
      <c r="E204" s="50"/>
      <c r="F204" s="50"/>
      <c r="G204" s="50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100">
        <v>29.0</v>
      </c>
      <c r="B205" s="67">
        <v>31.0</v>
      </c>
      <c r="C205" s="84">
        <v>1.0</v>
      </c>
      <c r="D205" s="84">
        <v>2.0</v>
      </c>
      <c r="E205" s="85">
        <v>3.0</v>
      </c>
      <c r="F205" s="161">
        <v>4.0</v>
      </c>
      <c r="G205" s="161">
        <v>5.0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130" t="s">
        <v>95</v>
      </c>
      <c r="B206" s="156"/>
      <c r="C206" s="131"/>
      <c r="D206" s="131"/>
      <c r="E206" s="132"/>
      <c r="F206" s="132"/>
      <c r="G206" s="13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157"/>
      <c r="B207" s="157"/>
      <c r="C207" s="134"/>
      <c r="D207" s="134"/>
      <c r="E207" s="50"/>
      <c r="F207" s="50"/>
      <c r="G207" s="50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mergeCells count="193">
    <mergeCell ref="G84:G85"/>
    <mergeCell ref="A81:G81"/>
    <mergeCell ref="F93:F94"/>
    <mergeCell ref="G93:G94"/>
    <mergeCell ref="B62:B63"/>
    <mergeCell ref="A62:A63"/>
    <mergeCell ref="A50:A51"/>
    <mergeCell ref="E50:E51"/>
    <mergeCell ref="A76:G76"/>
    <mergeCell ref="A65:A66"/>
    <mergeCell ref="A79:A80"/>
    <mergeCell ref="A68:A69"/>
    <mergeCell ref="G90:G91"/>
    <mergeCell ref="G87:G88"/>
    <mergeCell ref="F90:F91"/>
    <mergeCell ref="A90:A91"/>
    <mergeCell ref="G53:G54"/>
    <mergeCell ref="G65:G66"/>
    <mergeCell ref="G62:G63"/>
    <mergeCell ref="G68:G69"/>
    <mergeCell ref="G71:G72"/>
    <mergeCell ref="F62:F63"/>
    <mergeCell ref="F65:F66"/>
    <mergeCell ref="E53:E54"/>
    <mergeCell ref="F53:F54"/>
    <mergeCell ref="F68:F69"/>
    <mergeCell ref="A59:G59"/>
    <mergeCell ref="A84:A85"/>
    <mergeCell ref="B84:B85"/>
    <mergeCell ref="F79:F80"/>
    <mergeCell ref="E71:E72"/>
    <mergeCell ref="F71:F72"/>
    <mergeCell ref="E68:E69"/>
    <mergeCell ref="A74:G74"/>
    <mergeCell ref="G50:G51"/>
    <mergeCell ref="G47:G48"/>
    <mergeCell ref="G44:G45"/>
    <mergeCell ref="F44:F45"/>
    <mergeCell ref="F50:F51"/>
    <mergeCell ref="F47:F48"/>
    <mergeCell ref="A28:A29"/>
    <mergeCell ref="A31:A32"/>
    <mergeCell ref="F34:F35"/>
    <mergeCell ref="G34:G35"/>
    <mergeCell ref="E37:E38"/>
    <mergeCell ref="F37:F38"/>
    <mergeCell ref="A41:G41"/>
    <mergeCell ref="A34:A35"/>
    <mergeCell ref="F31:F32"/>
    <mergeCell ref="G31:G32"/>
    <mergeCell ref="G37:G38"/>
    <mergeCell ref="A25:A26"/>
    <mergeCell ref="B25:B26"/>
    <mergeCell ref="D25:D26"/>
    <mergeCell ref="A22:G22"/>
    <mergeCell ref="C25:C26"/>
    <mergeCell ref="F18:F19"/>
    <mergeCell ref="E18:E19"/>
    <mergeCell ref="E15:E16"/>
    <mergeCell ref="F28:F29"/>
    <mergeCell ref="G28:G29"/>
    <mergeCell ref="F15:F16"/>
    <mergeCell ref="G18:G19"/>
    <mergeCell ref="G25:G26"/>
    <mergeCell ref="F25:F26"/>
    <mergeCell ref="G15:G16"/>
    <mergeCell ref="E28:E29"/>
    <mergeCell ref="F149:F150"/>
    <mergeCell ref="D149:D150"/>
    <mergeCell ref="E149:E150"/>
    <mergeCell ref="G159:G160"/>
    <mergeCell ref="G152:G153"/>
    <mergeCell ref="A156:G156"/>
    <mergeCell ref="G149:G150"/>
    <mergeCell ref="A143:A144"/>
    <mergeCell ref="A146:A147"/>
    <mergeCell ref="E135:E136"/>
    <mergeCell ref="E132:E133"/>
    <mergeCell ref="G126:G127"/>
    <mergeCell ref="F126:F127"/>
    <mergeCell ref="G129:G130"/>
    <mergeCell ref="A140:A141"/>
    <mergeCell ref="B140:B141"/>
    <mergeCell ref="A135:A136"/>
    <mergeCell ref="F140:F141"/>
    <mergeCell ref="E152:E153"/>
    <mergeCell ref="F152:F153"/>
    <mergeCell ref="A126:A127"/>
    <mergeCell ref="F129:F130"/>
    <mergeCell ref="A129:A130"/>
    <mergeCell ref="G110:G111"/>
    <mergeCell ref="F110:F111"/>
    <mergeCell ref="G107:G108"/>
    <mergeCell ref="F107:F108"/>
    <mergeCell ref="E110:E111"/>
    <mergeCell ref="E113:E114"/>
    <mergeCell ref="G104:G105"/>
    <mergeCell ref="G101:G102"/>
    <mergeCell ref="G113:G114"/>
    <mergeCell ref="F113:F114"/>
    <mergeCell ref="F104:F105"/>
    <mergeCell ref="F101:F102"/>
    <mergeCell ref="F171:F172"/>
    <mergeCell ref="F162:F163"/>
    <mergeCell ref="F165:F166"/>
    <mergeCell ref="F132:F133"/>
    <mergeCell ref="F187:F188"/>
    <mergeCell ref="F181:F182"/>
    <mergeCell ref="G171:G172"/>
    <mergeCell ref="G146:G147"/>
    <mergeCell ref="F178:F179"/>
    <mergeCell ref="F184:F185"/>
    <mergeCell ref="F168:F169"/>
    <mergeCell ref="G168:G169"/>
    <mergeCell ref="G132:G133"/>
    <mergeCell ref="G135:G136"/>
    <mergeCell ref="F143:F144"/>
    <mergeCell ref="F146:F147"/>
    <mergeCell ref="G140:G141"/>
    <mergeCell ref="G143:G144"/>
    <mergeCell ref="G181:G182"/>
    <mergeCell ref="G178:G179"/>
    <mergeCell ref="G187:G188"/>
    <mergeCell ref="G184:G185"/>
    <mergeCell ref="G162:G163"/>
    <mergeCell ref="G165:G166"/>
    <mergeCell ref="F84:F85"/>
    <mergeCell ref="F87:F88"/>
    <mergeCell ref="A104:A105"/>
    <mergeCell ref="A107:A108"/>
    <mergeCell ref="A113:A114"/>
    <mergeCell ref="B101:B102"/>
    <mergeCell ref="A101:A102"/>
    <mergeCell ref="A87:A88"/>
    <mergeCell ref="G79:G80"/>
    <mergeCell ref="A98:G98"/>
    <mergeCell ref="A159:A160"/>
    <mergeCell ref="B159:B160"/>
    <mergeCell ref="F135:F136"/>
    <mergeCell ref="A137:G137"/>
    <mergeCell ref="D187:D188"/>
    <mergeCell ref="D203:D204"/>
    <mergeCell ref="E203:E204"/>
    <mergeCell ref="E206:E207"/>
    <mergeCell ref="E79:E80"/>
    <mergeCell ref="E90:E91"/>
    <mergeCell ref="E93:E94"/>
    <mergeCell ref="E168:E169"/>
    <mergeCell ref="A194:A195"/>
    <mergeCell ref="A165:A166"/>
    <mergeCell ref="A171:A172"/>
    <mergeCell ref="G123:G124"/>
    <mergeCell ref="A120:G120"/>
    <mergeCell ref="B123:B124"/>
    <mergeCell ref="A123:A124"/>
    <mergeCell ref="F123:F124"/>
    <mergeCell ref="F197:F198"/>
    <mergeCell ref="F206:F207"/>
    <mergeCell ref="F200:F201"/>
    <mergeCell ref="F203:F204"/>
    <mergeCell ref="G206:G207"/>
    <mergeCell ref="G200:G201"/>
    <mergeCell ref="G203:G204"/>
    <mergeCell ref="G197:G198"/>
    <mergeCell ref="F159:F160"/>
    <mergeCell ref="A191:G191"/>
    <mergeCell ref="F194:F195"/>
    <mergeCell ref="G194:G195"/>
    <mergeCell ref="A197:A198"/>
    <mergeCell ref="A175:G175"/>
    <mergeCell ref="E171:E172"/>
    <mergeCell ref="A9:A10"/>
    <mergeCell ref="A6:A7"/>
    <mergeCell ref="F6:F7"/>
    <mergeCell ref="G6:G7"/>
    <mergeCell ref="F9:F10"/>
    <mergeCell ref="G9:G10"/>
    <mergeCell ref="A12:A13"/>
    <mergeCell ref="A18:A19"/>
    <mergeCell ref="A15:A16"/>
    <mergeCell ref="G12:G13"/>
    <mergeCell ref="F12:F13"/>
    <mergeCell ref="A3:G3"/>
    <mergeCell ref="A1:G1"/>
    <mergeCell ref="D9:D10"/>
    <mergeCell ref="C9:C10"/>
    <mergeCell ref="A47:A48"/>
    <mergeCell ref="B44:B45"/>
    <mergeCell ref="A44:A45"/>
    <mergeCell ref="B9:B10"/>
    <mergeCell ref="E31:E32"/>
    <mergeCell ref="E34:E35"/>
    <mergeCell ref="A37:A3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0" width="11.57"/>
    <col customWidth="1" min="11" max="26" width="11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